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Veřejné osvětlení" sheetId="2" r:id="rId2"/>
    <sheet name="02 - Parkoviště" sheetId="3" r:id="rId3"/>
    <sheet name="03 - Ostatní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'01 - Veřejné osvětlení'!$C$75:$K$103</definedName>
    <definedName name="_xlnm.Print_Area" localSheetId="1">'01 - Veřejné osvětlení'!$C$4:$J$36,'01 - Veřejné osvětlení'!$C$42:$J$57,'01 - Veřejné osvětlení'!$C$63:$K$103</definedName>
    <definedName name="_xlnm.Print_Titles" localSheetId="1">'01 - Veřejné osvětlení'!$75:$75</definedName>
    <definedName name="_xlnm._FilterDatabase" localSheetId="2" hidden="1">'02 - Parkoviště'!$C$82:$K$168</definedName>
    <definedName name="_xlnm.Print_Area" localSheetId="2">'02 - Parkoviště'!$C$4:$J$36,'02 - Parkoviště'!$C$42:$J$64,'02 - Parkoviště'!$C$70:$K$168</definedName>
    <definedName name="_xlnm.Print_Titles" localSheetId="2">'02 - Parkoviště'!$82:$82</definedName>
    <definedName name="_xlnm._FilterDatabase" localSheetId="3" hidden="1">'03 - Ostatní'!$C$79:$K$100</definedName>
    <definedName name="_xlnm.Print_Area" localSheetId="3">'03 - Ostatní'!$C$4:$J$36,'03 - Ostatní'!$C$42:$J$61,'03 - Ostatní'!$C$67:$K$100</definedName>
    <definedName name="_xlnm.Print_Titles" localSheetId="3">'03 - Ostatní'!$79:$79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T87"/>
  <c r="R88"/>
  <c r="R87"/>
  <c r="P88"/>
  <c r="P87"/>
  <c r="BK88"/>
  <c r="BK87"/>
  <c r="J87"/>
  <c r="J88"/>
  <c r="BE88"/>
  <c r="J60"/>
  <c r="BI86"/>
  <c r="BH86"/>
  <c r="BG86"/>
  <c r="BF86"/>
  <c r="T86"/>
  <c r="T85"/>
  <c r="R86"/>
  <c r="R85"/>
  <c r="P86"/>
  <c r="P85"/>
  <c r="BK86"/>
  <c r="BK85"/>
  <c r="J85"/>
  <c r="J86"/>
  <c r="BE86"/>
  <c r="J59"/>
  <c r="BI84"/>
  <c r="BH84"/>
  <c r="BG84"/>
  <c r="BF84"/>
  <c r="T84"/>
  <c r="R84"/>
  <c r="P84"/>
  <c r="BK84"/>
  <c r="J84"/>
  <c r="BE84"/>
  <c r="BI83"/>
  <c r="F34"/>
  <c i="1" r="BD54"/>
  <c i="4" r="BH83"/>
  <c r="F33"/>
  <c i="1" r="BC54"/>
  <c i="4" r="BG83"/>
  <c r="F32"/>
  <c i="1" r="BB54"/>
  <c i="4" r="BF83"/>
  <c r="J31"/>
  <c i="1" r="AW54"/>
  <c i="4" r="F31"/>
  <c i="1" r="BA54"/>
  <c i="4" r="T83"/>
  <c r="T82"/>
  <c r="T81"/>
  <c r="T80"/>
  <c r="R83"/>
  <c r="R82"/>
  <c r="R81"/>
  <c r="R80"/>
  <c r="P83"/>
  <c r="P82"/>
  <c r="P81"/>
  <c r="P80"/>
  <c i="1" r="AU54"/>
  <c i="4" r="BK83"/>
  <c r="BK82"/>
  <c r="J82"/>
  <c r="BK81"/>
  <c r="J81"/>
  <c r="BK80"/>
  <c r="J80"/>
  <c r="J56"/>
  <c r="J27"/>
  <c i="1" r="AG54"/>
  <c i="4" r="J83"/>
  <c r="BE83"/>
  <c r="J30"/>
  <c i="1" r="AV54"/>
  <c i="4" r="F30"/>
  <c i="1" r="AZ54"/>
  <c i="4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AY53"/>
  <c r="AX53"/>
  <c i="3"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R166"/>
  <c r="P167"/>
  <c r="P166"/>
  <c r="BK167"/>
  <c r="BK166"/>
  <c r="J166"/>
  <c r="J167"/>
  <c r="BE167"/>
  <c r="J63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1"/>
  <c r="BH161"/>
  <c r="BG161"/>
  <c r="BF161"/>
  <c r="T161"/>
  <c r="T160"/>
  <c r="R161"/>
  <c r="R160"/>
  <c r="P161"/>
  <c r="P160"/>
  <c r="BK161"/>
  <c r="BK160"/>
  <c r="J160"/>
  <c r="J161"/>
  <c r="BE161"/>
  <c r="J62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0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F34"/>
  <c i="1" r="BD53"/>
  <c i="3" r="BH86"/>
  <c r="F33"/>
  <c i="1" r="BC53"/>
  <c i="3" r="BG86"/>
  <c r="F32"/>
  <c i="1" r="BB53"/>
  <c i="3" r="BF86"/>
  <c r="J31"/>
  <c i="1" r="AW53"/>
  <c i="3" r="F31"/>
  <c i="1" r="BA53"/>
  <c i="3" r="T86"/>
  <c r="T85"/>
  <c r="T84"/>
  <c r="T83"/>
  <c r="R86"/>
  <c r="R85"/>
  <c r="R84"/>
  <c r="R83"/>
  <c r="P86"/>
  <c r="P85"/>
  <c r="P84"/>
  <c r="P83"/>
  <c i="1" r="AU53"/>
  <c i="3" r="BK86"/>
  <c r="BK85"/>
  <c r="J85"/>
  <c r="BK84"/>
  <c r="J84"/>
  <c r="BK83"/>
  <c r="J83"/>
  <c r="J56"/>
  <c r="J27"/>
  <c i="1" r="AG53"/>
  <c i="3" r="J86"/>
  <c r="BE86"/>
  <c r="J30"/>
  <c i="1" r="AV53"/>
  <c i="3" r="F30"/>
  <c i="1" r="AZ53"/>
  <c i="3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2"/>
  <c r="AX52"/>
  <c i="2"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F70"/>
  <c r="E68"/>
  <c r="F49"/>
  <c r="E47"/>
  <c r="J36"/>
  <c r="J21"/>
  <c r="E21"/>
  <c r="J72"/>
  <c r="J51"/>
  <c r="J20"/>
  <c r="J18"/>
  <c r="E18"/>
  <c r="F73"/>
  <c r="F52"/>
  <c r="J17"/>
  <c r="J15"/>
  <c r="E15"/>
  <c r="F72"/>
  <c r="F51"/>
  <c r="J14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<sst xmlns="http://schemas.openxmlformats.org/spreadsheetml/2006/main">
  <si>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</si>
  <si>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</si>
  <si>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</si>
  <si>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</si>
  <si>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</si>
  <si>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</si>
  <si>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</si>
  <si>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{7535201d-23cb-4889-ab20-3374a119cd01}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</si>
  <si>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</si>
  <si>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</si>
  <si>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</si>
  <si>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</si>
  <si>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</si>
  <si>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</si>
  <si>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</si>
  <si>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</si>
  <si>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</si>
  <si>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</si>
  <si>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</si>
  <si>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Zhořelecká II.etapa</t>
  </si>
  <si>
    <t>KSO:</t>
  </si>
  <si>
    <t/>
  </si>
  <si>
    <t>CC-CZ:</t>
  </si>
  <si>
    <t>Místo:</t>
  </si>
  <si>
    <t>Praha</t>
  </si>
  <si>
    <t>Datum:</t>
  </si>
  <si>
    <t>4. 7. 2017</t>
  </si>
  <si>
    <t>Zadavatel:</t>
  </si>
  <si>
    <t>IČ:</t>
  </si>
  <si>
    <t>TSK a.s.</t>
  </si>
  <si>
    <t>DIČ:</t>
  </si>
  <si>
    <t>Uchazeč:</t>
  </si>
  <si>
    <t>Vyplň údaj</t>
  </si>
  <si>
    <t>Projektant:</t>
  </si>
  <si>
    <t>AVS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</si>
  <si>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</si>
  <si>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</si>
  <si>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</si>
  <si>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</si>
  <si>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</si>
  <si>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</si>
  <si>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</si>
  <si>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</si>
  <si>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</si>
  <si>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</si>
  <si>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</si>
  <si>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</si>
  <si>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</si>
  <si>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</si>
  <si>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</si>
  <si>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</si>
  <si>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</si>
  <si>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</si>
  <si>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</si>
  <si>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</si>
  <si>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</si>
  <si>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</si>
  <si>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</si>
  <si>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</si>
  <si>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</si>
  <si>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</si>
  <si>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</si>
  <si>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</si>
  <si>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</si>
  <si>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</si>
  <si>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</si>
  <si>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</si>
  <si>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</si>
  <si>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</si>
  <si>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</si>
  <si>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</si>
  <si>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</si>
  <si>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</si>
  <si>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</si>
  <si>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</si>
  <si>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</si>
  <si>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</si>
  <si>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Veřejné osvětlení</t>
  </si>
  <si>
    <t>STA</t>
  </si>
  <si>
    <t>1</t>
  </si>
  <si>
    <t>{70b19074-ebdd-42a7-8416-ba4beceb41f6}</t>
  </si>
  <si>
    <t>2</t>
  </si>
  <si>
    <t>02</t>
  </si>
  <si>
    <t>Parkoviště</t>
  </si>
  <si>
    <t>{5d14ae2c-5523-40ea-890c-4ed90a9e7d06}</t>
  </si>
  <si>
    <t>03</t>
  </si>
  <si>
    <t>Ostatní</t>
  </si>
  <si>
    <t>{9093e3e3-452a-4b8e-b041-7ae4bdba3d22}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</si>
  <si>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</si>
  <si>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</si>
  <si>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</si>
  <si>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</si>
  <si>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</si>
  <si>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</si>
  <si>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</si>
  <si>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Veřejné osvětlení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</si>
  <si>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</si>
  <si>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</si>
  <si>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</si>
  <si>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</si>
  <si>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</si>
  <si>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</si>
  <si>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</si>
  <si>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</si>
  <si>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</si>
  <si>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</si>
  <si>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</si>
  <si>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</si>
  <si>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</si>
  <si>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</si>
  <si>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</si>
  <si>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</si>
  <si>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</si>
  <si>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</si>
  <si>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</si>
  <si>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</si>
  <si>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</si>
  <si>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Pol00</t>
  </si>
  <si>
    <t>Základy pod technologická zařízení půdorysné plochy do 1 m2 z betonu prostého tř. C 30/37 , rozměr základu (400x400x900)</t>
  </si>
  <si>
    <t>m3</t>
  </si>
  <si>
    <t>4</t>
  </si>
  <si>
    <t>ROZPOCET</t>
  </si>
  <si>
    <t>151527013</t>
  </si>
  <si>
    <t>Pol01</t>
  </si>
  <si>
    <t>Pouzdro pro stožár</t>
  </si>
  <si>
    <t>ks</t>
  </si>
  <si>
    <t>-1321948908</t>
  </si>
  <si>
    <t>3</t>
  </si>
  <si>
    <t>Pol1</t>
  </si>
  <si>
    <t>Plech nebo keramická deska (dlaždice) pod stožár</t>
  </si>
  <si>
    <t>Pol2</t>
  </si>
  <si>
    <t>Ochranný asfaltový lak Renolak ALN pro nátěr spodní části samostatného stožáru VO (á 1kg/ks)</t>
  </si>
  <si>
    <t>5</t>
  </si>
  <si>
    <t>Pol3</t>
  </si>
  <si>
    <t>kabel silový s Cu jádrem CYKY-J 3x1,5 mm2</t>
  </si>
  <si>
    <t>m</t>
  </si>
  <si>
    <t>6</t>
  </si>
  <si>
    <t>Pol4</t>
  </si>
  <si>
    <t>kabel silový s Cu jádrem CYKY-J 4x16 mm2</t>
  </si>
  <si>
    <t>8</t>
  </si>
  <si>
    <t>7</t>
  </si>
  <si>
    <t>Pol5</t>
  </si>
  <si>
    <t>kabelová koncovka</t>
  </si>
  <si>
    <t>10</t>
  </si>
  <si>
    <t>Pol6</t>
  </si>
  <si>
    <t>Svítidlo VOLTANA 3 / 24 LED / 5140 / 500 mA / WW / 41 W</t>
  </si>
  <si>
    <t>12</t>
  </si>
  <si>
    <t>9</t>
  </si>
  <si>
    <t>Pol7</t>
  </si>
  <si>
    <t>Ocelový, hraněný, bezpaticový, vetknutý stožár VO typ K6 (výšky 6m)</t>
  </si>
  <si>
    <t>14</t>
  </si>
  <si>
    <t>Pol8</t>
  </si>
  <si>
    <t>Elektrovýzbroj SCHM 1,5-35, vč. skleněné pojistky 10A a zapojení</t>
  </si>
  <si>
    <t>16</t>
  </si>
  <si>
    <t>11</t>
  </si>
  <si>
    <t>Pol9</t>
  </si>
  <si>
    <t>drát průměr 10 mm FeZn</t>
  </si>
  <si>
    <t>18</t>
  </si>
  <si>
    <t>Pol10</t>
  </si>
  <si>
    <t>svorka odbočovací a spojovací SR 2a pro drát průměr 10 mm FeZn</t>
  </si>
  <si>
    <t>20</t>
  </si>
  <si>
    <t>13</t>
  </si>
  <si>
    <t>Pol11</t>
  </si>
  <si>
    <t xml:space="preserve">svorka odbočovací a spojovací SR 3a pro spojování kruhových a páskových vodičů    FeZn</t>
  </si>
  <si>
    <t>22</t>
  </si>
  <si>
    <t>Pol12</t>
  </si>
  <si>
    <t>Úpravy stávajícího zapínacího místa VO, doplnění vývodu, přepojování, úpravy zákrytů…</t>
  </si>
  <si>
    <t>kpl</t>
  </si>
  <si>
    <t>24</t>
  </si>
  <si>
    <t>Pol13</t>
  </si>
  <si>
    <t>Ostatní el. instal. materiál (spojovací materiál, drobný elektroinstalační materiál)</t>
  </si>
  <si>
    <t>26</t>
  </si>
  <si>
    <t>Pol14</t>
  </si>
  <si>
    <t>štítek kabelový s tiskem</t>
  </si>
  <si>
    <t>28</t>
  </si>
  <si>
    <t>17</t>
  </si>
  <si>
    <t>Pol15</t>
  </si>
  <si>
    <t>štítek pro stožár VO</t>
  </si>
  <si>
    <t>30</t>
  </si>
  <si>
    <t>Pol16</t>
  </si>
  <si>
    <t>Hloubení nezapažených jam pro stožáry jednoduché délky do 8 m na rovině ručně v hornině tř 3</t>
  </si>
  <si>
    <t>32</t>
  </si>
  <si>
    <t>19</t>
  </si>
  <si>
    <t>Pol17</t>
  </si>
  <si>
    <t>Hloubení kabelových zapažených i nezapažených rýh ručně š 35 cm, hl 50 cm, v hornině tř 3</t>
  </si>
  <si>
    <t>34</t>
  </si>
  <si>
    <t>Pol18</t>
  </si>
  <si>
    <t>Hloubení kabelových zapažených i nezapažených rýh ručně š 50 cm, hl 120 cm, v hornině tř 3</t>
  </si>
  <si>
    <t>36</t>
  </si>
  <si>
    <t>Pol19</t>
  </si>
  <si>
    <t>Lože kabelů z písku a štěrkopísku tl 5 cm nad kabel, kryté beton deskou 50x15 cm, š lože do 45 cm</t>
  </si>
  <si>
    <t>38</t>
  </si>
  <si>
    <t>Pol20</t>
  </si>
  <si>
    <t>deska krycí DK1 50 x 17/10 x 3,5 cm</t>
  </si>
  <si>
    <t>40</t>
  </si>
  <si>
    <t>23</t>
  </si>
  <si>
    <t>Pol21</t>
  </si>
  <si>
    <t>trubka elektroinstalační ohebná Kopoflex, HDPE+LDPE KF 09063</t>
  </si>
  <si>
    <t>42</t>
  </si>
  <si>
    <t>Pol22</t>
  </si>
  <si>
    <t>Zásyp rýh ručně šířky 35 cm, hloubky 50 cm, z horniny třídy 3</t>
  </si>
  <si>
    <t>44</t>
  </si>
  <si>
    <t>25</t>
  </si>
  <si>
    <t>Pol23</t>
  </si>
  <si>
    <t>Zásyp rýh ručně šířky 50 cm, hloubky 120 cm, z horniny třídy 3</t>
  </si>
  <si>
    <t>46</t>
  </si>
  <si>
    <t>Pol25</t>
  </si>
  <si>
    <t>Vodorovné přemístění horniny jakékoliv třídy do 1000 m</t>
  </si>
  <si>
    <t>50</t>
  </si>
  <si>
    <t>27</t>
  </si>
  <si>
    <t>Pol26</t>
  </si>
  <si>
    <t>Příplatek k vodorovnému přemístění horniny za každých dalších 1000 m</t>
  </si>
  <si>
    <t>52</t>
  </si>
  <si>
    <t>02 - Parkoviště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</si>
  <si>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</si>
  <si>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</si>
  <si>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</si>
  <si>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</si>
  <si>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</si>
  <si>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</si>
  <si>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</si>
  <si>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</si>
  <si>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</si>
  <si>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</si>
  <si>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</si>
  <si>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</si>
  <si>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</si>
  <si>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2018 01</t>
  </si>
  <si>
    <t>-1529622864</t>
  </si>
  <si>
    <t>VV</t>
  </si>
  <si>
    <t>182*16+20*6+20*6+2*6*9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</si>
  <si>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</si>
  <si>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</si>
  <si>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CS ÚRS 2017 01</t>
  </si>
  <si>
    <t>-2080406812</t>
  </si>
  <si>
    <t>20+20+35+15</t>
  </si>
  <si>
    <t>113154113</t>
  </si>
  <si>
    <t>Frézování živičného podkladu nebo krytu s naložením na dopravní prostředek plochy do 500 m2 bez překážek v trase pruhu šířky do 0,5 m, tloušťky vrstvy 50 mm</t>
  </si>
  <si>
    <t>487775429</t>
  </si>
  <si>
    <t>(182+20+20)*6+2*6*9</t>
  </si>
  <si>
    <t>181102302</t>
  </si>
  <si>
    <t>Úprava pláně na stavbách dálnic v zářezech mimo skalních se zhutněním</t>
  </si>
  <si>
    <t>-1820413170</t>
  </si>
  <si>
    <t>181301103</t>
  </si>
  <si>
    <t xml:space="preserve">Rozprostření a urovnání ornice  vč. dodání v rovině nebo ve svahu sklonu do 1:5 při souvislé ploše do 500 m2, tl. vrstvy přes 150 do 200 mm</t>
  </si>
  <si>
    <t>817819964</t>
  </si>
  <si>
    <t>182*0,5*2</t>
  </si>
  <si>
    <t>181411131</t>
  </si>
  <si>
    <t>Založení trávníku na půdě předem připravené plochy do 1000 m2 výsevem včetně utažení parkového v rovině nebo na svahu do 1:5</t>
  </si>
  <si>
    <t>1168371218</t>
  </si>
  <si>
    <t>M</t>
  </si>
  <si>
    <t>005724100</t>
  </si>
  <si>
    <t>osivo směs travní parková</t>
  </si>
  <si>
    <t>kg</t>
  </si>
  <si>
    <t>24720582</t>
  </si>
  <si>
    <t>30,3333333333333*0,015 'Přepočtené koeficientem množství</t>
  </si>
  <si>
    <t>54</t>
  </si>
  <si>
    <t>184201112</t>
  </si>
  <si>
    <t>Výsadba stromů bez balu do předem vyhloubené jamky se zalitím v rovině nebo na svahu do 1:5, při výšce kmene přes 1,8 do 2,5 m</t>
  </si>
  <si>
    <t>kus</t>
  </si>
  <si>
    <t>694311145</t>
  </si>
  <si>
    <t>02650315x</t>
  </si>
  <si>
    <t>Amelanchier arborea ´Robin Hill´ Ok 12-14 ( či 14-16) se založenou korunou, výška nasazení koruny 2,2-2,5m</t>
  </si>
  <si>
    <t>517413306</t>
  </si>
  <si>
    <t>Zakládání</t>
  </si>
  <si>
    <t>212752313</t>
  </si>
  <si>
    <t>Trativody z drenážních trubek se zřízením štěrkopískového lože pod trubky a s jejich obsypem v průměrném celkovém množství do 0,15 m3/m v otevřeném výkopu z trubek plastových tuhých SN 8 DN 200</t>
  </si>
  <si>
    <t>1198570592</t>
  </si>
  <si>
    <t>180</t>
  </si>
  <si>
    <t>Komunikace pozemní</t>
  </si>
  <si>
    <t>564851111</t>
  </si>
  <si>
    <t>Podklad ze štěrkodrti ŠD s rozprostřením a zhutněním, po zhutnění tl. 150 mm</t>
  </si>
  <si>
    <t>-419913238</t>
  </si>
  <si>
    <t>6*2*5+35+35+15</t>
  </si>
  <si>
    <t>564851113</t>
  </si>
  <si>
    <t>Podklad ze štěrkodrti ŠD s rozprostřením a zhutněním, po zhutnění tl. 170 mm</t>
  </si>
  <si>
    <t>-2009445734</t>
  </si>
  <si>
    <t>567122114</t>
  </si>
  <si>
    <t>Podklad ze směsi stmelené cementem SC bez dilatačních spár, s rozprostřením a zhutněním SC C 8/10 (KSC I), po zhutnění tl. 150 mm</t>
  </si>
  <si>
    <t>1063824280</t>
  </si>
  <si>
    <t>573191111</t>
  </si>
  <si>
    <t>Postřik infiltrační kationaktivní emulzí v množství 1,00 kg/m2</t>
  </si>
  <si>
    <t>-2016794911</t>
  </si>
  <si>
    <t>573231106</t>
  </si>
  <si>
    <t>Postřik spojovací PS bez posypu kamenivem ze silniční emulze, v množství 0,30 kg/m2</t>
  </si>
  <si>
    <t>1243986353</t>
  </si>
  <si>
    <t>577134141</t>
  </si>
  <si>
    <t>Asfaltový beton vrstva obrusná ACO 11 (ABS) s rozprostřením a se zhutněním z modifikovaného asfaltu v pruhu šířky přes 3 m tl. 40 mm</t>
  </si>
  <si>
    <t>1594095280</t>
  </si>
  <si>
    <t>577176141</t>
  </si>
  <si>
    <t>Asfaltový beton vrstva ložní ACL 22 (ABVH) s rozprostřením a zhutněním z modifikovaného asfaltu, po zhutnění v pruhu šířky přes 3 m, po zhutnění tl. 80 mm</t>
  </si>
  <si>
    <t>-1014997640</t>
  </si>
  <si>
    <t>182*16+20*6+20*6+2*6*9+130+15</t>
  </si>
  <si>
    <t>578132113</t>
  </si>
  <si>
    <t>Litý asfalt MA 8 (LAJ) s rozprostřením z nemodifikovaného asfaltu v pruhu šířky do 3 m tl. 30 mm</t>
  </si>
  <si>
    <t>-1488049504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</si>
  <si>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</si>
  <si>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</si>
  <si>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1756427471</t>
  </si>
  <si>
    <t>6*2*0,4+4*4*0,4+11*0,8</t>
  </si>
  <si>
    <t>592451190</t>
  </si>
  <si>
    <t>dlažba skladebná betonová slepecká 20x10x6 cm barevná</t>
  </si>
  <si>
    <t>1214650960</t>
  </si>
  <si>
    <t>P</t>
  </si>
  <si>
    <t>Poznámka k položce:
spotřeba: 50 kus/m2</t>
  </si>
  <si>
    <t>596412210</t>
  </si>
  <si>
    <t xml:space="preserve">Kladení dlažby z betonových vegetačních dlaždic pozemních komunikací  s ložem z kameniva těženého nebo drceného tl. do 50 mm, s vyplněním spár a vegetačních otvorů, s hutněním vibrováním </t>
  </si>
  <si>
    <t>365068078</t>
  </si>
  <si>
    <t>182*0,4</t>
  </si>
  <si>
    <t>59246016</t>
  </si>
  <si>
    <t>dlažba betonová vegetační 60x40x8cm</t>
  </si>
  <si>
    <t>-325891824</t>
  </si>
  <si>
    <t>R_položka</t>
  </si>
  <si>
    <t>Vytvoření chodníkového přejezdu_x000d_
- zvednutí plochy vjezdu pomocí asf. vrstev 2x 50mm_x000d_
- osazení betonových obrubníků v hraně přejezdu</t>
  </si>
  <si>
    <t>864829660</t>
  </si>
  <si>
    <t>Ostatní konstrukce a práce-bourání</t>
  </si>
  <si>
    <t>914111111</t>
  </si>
  <si>
    <t>Montáž svislé dopravní značky základní velikosti do 1 m2 objímkami na sloupky nebo konzoly</t>
  </si>
  <si>
    <t>-76522587</t>
  </si>
  <si>
    <t>4044400xx</t>
  </si>
  <si>
    <t>značka dopravní svislá výstražná FeZn A1 - A30, P1,P4 700 mm</t>
  </si>
  <si>
    <t>1228552847</t>
  </si>
  <si>
    <t>914511112</t>
  </si>
  <si>
    <t>Montáž sloupku dopravních značek délky do 3,5 m do hliníkové patky</t>
  </si>
  <si>
    <t>168313491</t>
  </si>
  <si>
    <t>404452300</t>
  </si>
  <si>
    <t>sloupek Zn 70 - 350</t>
  </si>
  <si>
    <t>CS ÚRS 2016 02</t>
  </si>
  <si>
    <t>1893764800</t>
  </si>
  <si>
    <t>915111112</t>
  </si>
  <si>
    <t>Vodorovné dopravní značení stříkané barvou dělící čára šířky 125 mm souvislá bílá retroreflexní</t>
  </si>
  <si>
    <t>1985575981</t>
  </si>
  <si>
    <t>29</t>
  </si>
  <si>
    <t>915131112</t>
  </si>
  <si>
    <t>Vodorovné dopravní značení stříkané barvou přechody pro chodce, šipky, symboly bílé retroreflexní</t>
  </si>
  <si>
    <t>-289043266</t>
  </si>
  <si>
    <t>915211112</t>
  </si>
  <si>
    <t>Vodorovné dopravní značení stříkaným plastem dělící čára šířky 125 mm souvislá bílá retroreflexní</t>
  </si>
  <si>
    <t>-1495995679</t>
  </si>
  <si>
    <t>53</t>
  </si>
  <si>
    <t>915231112</t>
  </si>
  <si>
    <t>Vodorovné dopravní značení stříkaným plastem přechody pro chodce, šipky, symboly nápisy bílé retroreflexní</t>
  </si>
  <si>
    <t>1791968993</t>
  </si>
  <si>
    <t>915611111</t>
  </si>
  <si>
    <t>Předznačení pro vodorovné značení stříkané barvou nebo prováděné z nátěrových hmot liniové dělicí čáry, vodicí proužky</t>
  </si>
  <si>
    <t>1256960472</t>
  </si>
  <si>
    <t>31</t>
  </si>
  <si>
    <t>915621111</t>
  </si>
  <si>
    <t>Předznačení pro vodorovné značení stříkané barvou nebo prováděné z nátěrových hmot plošné šipky, symboly, nápisy</t>
  </si>
  <si>
    <t>1163309905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</si>
  <si>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</si>
  <si>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</si>
  <si>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631919022</t>
  </si>
  <si>
    <t>2*180+1</t>
  </si>
  <si>
    <t>33</t>
  </si>
  <si>
    <t>592172200</t>
  </si>
  <si>
    <t>obrubník betonový parkový 100 x 8 x 20 cm šedý</t>
  </si>
  <si>
    <t>-1984411821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</si>
  <si>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</si>
  <si>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</si>
  <si>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408764681</t>
  </si>
  <si>
    <t>420+(12*6)+(12*18)</t>
  </si>
  <si>
    <t>35</t>
  </si>
  <si>
    <t>583803750</t>
  </si>
  <si>
    <t>obrubník kamenný přímý, žula, 15x25</t>
  </si>
  <si>
    <t>459944117</t>
  </si>
  <si>
    <t>Poznámka k položce:
1 bm = 104 kg</t>
  </si>
  <si>
    <t>919112212</t>
  </si>
  <si>
    <t>Řezání dilatačních spár v živičném krytu vytvoření komůrky pro těsnící zálivku šířky 10 mm, hloubky 20 mm</t>
  </si>
  <si>
    <t>-504298541</t>
  </si>
  <si>
    <t>37</t>
  </si>
  <si>
    <t>919112212.1</t>
  </si>
  <si>
    <t>Řezání spár pro vytvoření komůrky š 10 mm hl 20 mm pro těsnící zálivku v živičném krytu</t>
  </si>
  <si>
    <t>-651191261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</si>
  <si>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</si>
  <si>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</si>
  <si>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566418439</t>
  </si>
  <si>
    <t>39</t>
  </si>
  <si>
    <t>919122111.1</t>
  </si>
  <si>
    <t>Těsnění spár zálivkou za tepla pro komůrky š 10 mm hl 20 mm s těsnicím profilem</t>
  </si>
  <si>
    <t>1874692024</t>
  </si>
  <si>
    <t>919731122</t>
  </si>
  <si>
    <t>Zarovnání styčné plochy podkladu nebo krytu podél vybourané části komunikace nebo zpevněné plochy živičné tl. přes 50 do 100 mm</t>
  </si>
  <si>
    <t>635698158</t>
  </si>
  <si>
    <t>41</t>
  </si>
  <si>
    <t>919735112</t>
  </si>
  <si>
    <t>Řezání stávajícího živičného krytu nebo podkladu hloubky přes 50 do 100 mm</t>
  </si>
  <si>
    <t>-918119467</t>
  </si>
  <si>
    <t>919735112-1</t>
  </si>
  <si>
    <t>Řezání stávajícího živičného krytu hl do 100 mm</t>
  </si>
  <si>
    <t>769401818</t>
  </si>
  <si>
    <t>43</t>
  </si>
  <si>
    <t>938908411</t>
  </si>
  <si>
    <t>Očištění povrchu krytu nebo podkladu živičného, betonového nebo dlážděného vodou</t>
  </si>
  <si>
    <t>1459656253</t>
  </si>
  <si>
    <t>AVSP 010</t>
  </si>
  <si>
    <t>Odečet ceny odfrézovaného materiálu</t>
  </si>
  <si>
    <t>t</t>
  </si>
  <si>
    <t>855550487</t>
  </si>
  <si>
    <t>45</t>
  </si>
  <si>
    <t>R301</t>
  </si>
  <si>
    <t xml:space="preserve">Vsakovací galerie z boxů, vč. zemních prací, dodávky a montáže_x000d_
Doporučený typ 0,8*0,8*0,32 ve skladbě po 6*(5+1)ks, deset úseků_x000d_
</t>
  </si>
  <si>
    <t>-1561916987</t>
  </si>
  <si>
    <t>6*5*10+6*10</t>
  </si>
  <si>
    <t>997</t>
  </si>
  <si>
    <t>Přesun sutě</t>
  </si>
  <si>
    <t>997211511</t>
  </si>
  <si>
    <t>Vodorovná doprava suti nebo vybouraných hmot suti se složením a hrubým urovnáním, na vzdálenost do 1 km</t>
  </si>
  <si>
    <t>964308439</t>
  </si>
  <si>
    <t>47</t>
  </si>
  <si>
    <t>997211519</t>
  </si>
  <si>
    <t>Vodorovná doprava suti nebo vybouraných hmot suti se složením a hrubým urovnáním, na vzdálenost Příplatek k ceně za každý další i započatý 1 km přes 1 km</t>
  </si>
  <si>
    <t>687901477</t>
  </si>
  <si>
    <t>2149,14*29 'Přepočtené koeficientem množství</t>
  </si>
  <si>
    <t>48</t>
  </si>
  <si>
    <t>997211611</t>
  </si>
  <si>
    <t>Nakládání suti nebo vybouraných hmot na dopravní prostředky pro vodorovnou dopravu suti</t>
  </si>
  <si>
    <t>473135354</t>
  </si>
  <si>
    <t>49</t>
  </si>
  <si>
    <t>997221855</t>
  </si>
  <si>
    <t>Poplatek za uložení stavebního odpadu na skládce (skládkovné) z kameniva</t>
  </si>
  <si>
    <t>1307164753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</si>
  <si>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</si>
  <si>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</si>
  <si>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</si>
  <si>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</si>
  <si>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632818809</t>
  </si>
  <si>
    <t>51</t>
  </si>
  <si>
    <t>998225192</t>
  </si>
  <si>
    <t>Přesun hmot pro komunikace s krytem z kameniva, monolitickým betonovým nebo živičným Příplatek k ceně za zvětšený přesun přes vymezenou největší dopravní vzdálenost do 2000 m</t>
  </si>
  <si>
    <t>-213948021</t>
  </si>
  <si>
    <t>03 -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</si>
  <si>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</si>
  <si>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</si>
  <si>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</si>
  <si>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</si>
  <si>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</si>
  <si>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</si>
  <si>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</si>
  <si>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</si>
  <si>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</si>
  <si>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</si>
  <si>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…</t>
  </si>
  <si>
    <t>1024</t>
  </si>
  <si>
    <t>-106753380</t>
  </si>
  <si>
    <t>R 201</t>
  </si>
  <si>
    <t>Čištění komunikací a ozidel během výstavby</t>
  </si>
  <si>
    <t>-1963265266</t>
  </si>
  <si>
    <t>VRN4</t>
  </si>
  <si>
    <t>Inženýrská činnost</t>
  </si>
  <si>
    <t>043002000</t>
  </si>
  <si>
    <t>Hlavní tituly průvodních činností a nákladů inženýrská činnost zkoušky a ostatní měření</t>
  </si>
  <si>
    <t>-1090935830</t>
  </si>
  <si>
    <t>VRN9</t>
  </si>
  <si>
    <t>Ostatní náklady</t>
  </si>
  <si>
    <t>AVSP 004</t>
  </si>
  <si>
    <t>Sondy</t>
  </si>
  <si>
    <t>-1279548386</t>
  </si>
  <si>
    <t>AVSP 023</t>
  </si>
  <si>
    <t>Náklady na DIO</t>
  </si>
  <si>
    <t>-1107121973</t>
  </si>
  <si>
    <t>AVSP 024</t>
  </si>
  <si>
    <t>Náklady na DSPS</t>
  </si>
  <si>
    <t>-1384259954</t>
  </si>
  <si>
    <t>AVSP 025</t>
  </si>
  <si>
    <t>Náklady na infotabule a další činnost</t>
  </si>
  <si>
    <t>46041796</t>
  </si>
  <si>
    <t>AVSP 039</t>
  </si>
  <si>
    <t>Zaměření skutečného provedení</t>
  </si>
  <si>
    <t>-1311445730</t>
  </si>
  <si>
    <t>AVSP 30</t>
  </si>
  <si>
    <t>Vytyčení všech IS</t>
  </si>
  <si>
    <t>-69138906</t>
  </si>
  <si>
    <t>Pol27</t>
  </si>
  <si>
    <t>Geodetické práce před výstavbou</t>
  </si>
  <si>
    <t>-1995906948</t>
  </si>
  <si>
    <t>Pol28</t>
  </si>
  <si>
    <t>Geodetické práce po výstavbě</t>
  </si>
  <si>
    <t>860800934</t>
  </si>
  <si>
    <t>Pol29</t>
  </si>
  <si>
    <t>Kontrolní měření osvětlení a nastavení osvětlovací soustavy</t>
  </si>
  <si>
    <t>-900829387</t>
  </si>
  <si>
    <t>Pol30</t>
  </si>
  <si>
    <t>Autorský dozor projektanta</t>
  </si>
  <si>
    <t>hod</t>
  </si>
  <si>
    <t>-1586033782</t>
  </si>
  <si>
    <t>Pol31</t>
  </si>
  <si>
    <t>Technický dozor investora</t>
  </si>
  <si>
    <t>1358607465</t>
  </si>
  <si>
    <t>Pol32</t>
  </si>
  <si>
    <t>Revize</t>
  </si>
  <si>
    <t>1888128287</t>
  </si>
  <si>
    <t>Pol33</t>
  </si>
  <si>
    <t>Práce technika, správce VO</t>
  </si>
  <si>
    <t>863938973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</si>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</sst>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6" fillId="0" borderId="29" xfId="0" applyFont="1" applyBorder="1" applyAlignment="1">
      <alignment vertical="center" wrapText="1"/>
      <protection locked="0"/>
    </xf>
    <xf numFmtId="0" fontId="36" fillId="0" borderId="30" xfId="0" applyFont="1" applyBorder="1" applyAlignment="1">
      <alignment vertical="center" wrapText="1"/>
      <protection locked="0"/>
    </xf>
    <xf numFmtId="0" fontId="36" fillId="0" borderId="31" xfId="0" applyFont="1" applyBorder="1" applyAlignment="1">
      <alignment vertical="center" wrapText="1"/>
      <protection locked="0"/>
    </xf>
    <xf numFmtId="0" fontId="36" fillId="0" borderId="32" xfId="0" applyFont="1" applyBorder="1" applyAlignment="1">
      <alignment horizontal="center" vertical="center" wrapText="1"/>
      <protection locked="0"/>
    </xf>
    <xf numFmtId="0" fontId="37" fillId="0" borderId="1" xfId="0" applyFont="1" applyBorder="1" applyAlignment="1">
      <alignment horizontal="center" vertical="center" wrapText="1"/>
      <protection locked="0"/>
    </xf>
    <xf numFmtId="0" fontId="36" fillId="0" borderId="33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8" fillId="0" borderId="34" xfId="0" applyFont="1" applyBorder="1" applyAlignment="1">
      <alignment horizontal="left" wrapText="1"/>
      <protection locked="0"/>
    </xf>
    <xf numFmtId="0" fontId="36" fillId="0" borderId="33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49" fontId="39" fillId="0" borderId="1" xfId="0" applyNumberFormat="1" applyFont="1" applyBorder="1" applyAlignment="1">
      <alignment horizontal="left" vertical="center" wrapText="1"/>
      <protection locked="0"/>
    </xf>
    <xf numFmtId="49" fontId="39" fillId="0" borderId="1" xfId="0" applyNumberFormat="1" applyFont="1" applyBorder="1" applyAlignment="1">
      <alignment vertical="center" wrapText="1"/>
      <protection locked="0"/>
    </xf>
    <xf numFmtId="0" fontId="36" fillId="0" borderId="35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vertical="center" wrapText="1"/>
      <protection locked="0"/>
    </xf>
    <xf numFmtId="0" fontId="36" fillId="0" borderId="36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top"/>
      <protection locked="0"/>
    </xf>
    <xf numFmtId="0" fontId="36" fillId="0" borderId="0" xfId="0" applyFont="1" applyAlignment="1">
      <alignment vertical="top"/>
      <protection locked="0"/>
    </xf>
    <xf numFmtId="0" fontId="36" fillId="0" borderId="29" xfId="0" applyFont="1" applyBorder="1" applyAlignment="1">
      <alignment horizontal="left" vertical="center"/>
      <protection locked="0"/>
    </xf>
    <xf numFmtId="0" fontId="36" fillId="0" borderId="30" xfId="0" applyFont="1" applyBorder="1" applyAlignment="1">
      <alignment horizontal="left" vertical="center"/>
      <protection locked="0"/>
    </xf>
    <xf numFmtId="0" fontId="36" fillId="0" borderId="31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6" fillId="0" borderId="33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center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left" vertical="center"/>
      <protection locked="0"/>
    </xf>
    <xf numFmtId="0" fontId="39" fillId="0" borderId="1" xfId="0" applyFont="1" applyFill="1" applyBorder="1" applyAlignment="1">
      <alignment horizontal="center" vertical="center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6" fillId="0" borderId="36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left" vertical="center" wrapText="1"/>
      <protection locked="0"/>
    </xf>
    <xf numFmtId="0" fontId="36" fillId="0" borderId="30" xfId="0" applyFont="1" applyBorder="1" applyAlignment="1">
      <alignment horizontal="left" vertical="center" wrapText="1"/>
      <protection locked="0"/>
    </xf>
    <xf numFmtId="0" fontId="36" fillId="0" borderId="3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39" fillId="0" borderId="35" xfId="0" applyFont="1" applyBorder="1" applyAlignment="1">
      <alignment horizontal="left" vertical="center" wrapText="1"/>
      <protection locked="0"/>
    </xf>
    <xf numFmtId="0" fontId="39" fillId="0" borderId="34" xfId="0" applyFont="1" applyBorder="1" applyAlignment="1">
      <alignment horizontal="left" vertical="center" wrapText="1"/>
      <protection locked="0"/>
    </xf>
    <xf numFmtId="0" fontId="39" fillId="0" borderId="36" xfId="0" applyFont="1" applyBorder="1" applyAlignment="1">
      <alignment horizontal="left" vertical="center" wrapText="1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1" xfId="0" applyFont="1" applyBorder="1" applyAlignment="1">
      <alignment horizontal="center" vertical="top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41" fillId="0" borderId="0" xfId="0" applyFont="1" applyAlignment="1">
      <alignment vertical="center"/>
      <protection locked="0"/>
    </xf>
    <xf numFmtId="0" fontId="38" fillId="0" borderId="1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38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9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8" fillId="0" borderId="34" xfId="0" applyFont="1" applyBorder="1" applyAlignment="1">
      <alignment horizontal="left"/>
      <protection locked="0"/>
    </xf>
    <xf numFmtId="0" fontId="41" fillId="0" borderId="34" xfId="0" applyFont="1" applyBorder="1" applyAlignment="1">
      <protection locked="0"/>
    </xf>
    <xf numFmtId="0" fontId="36" fillId="0" borderId="32" xfId="0" applyFont="1" applyBorder="1" applyAlignment="1">
      <alignment vertical="top"/>
      <protection locked="0"/>
    </xf>
    <xf numFmtId="0" fontId="36" fillId="0" borderId="33" xfId="0" applyFont="1" applyBorder="1" applyAlignment="1">
      <alignment vertical="top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6" fillId="0" borderId="1" xfId="0" applyFont="1" applyBorder="1" applyAlignment="1">
      <alignment horizontal="left" vertical="top"/>
      <protection locked="0"/>
    </xf>
    <xf numFmtId="0" fontId="36" fillId="0" borderId="35" xfId="0" applyFont="1" applyBorder="1" applyAlignment="1">
      <alignment vertical="top"/>
      <protection locked="0"/>
    </xf>
    <xf numFmtId="0" fontId="36" fillId="0" borderId="34" xfId="0" applyFont="1" applyBorder="1" applyAlignment="1">
      <alignment vertical="top"/>
      <protection locked="0"/>
    </xf>
    <xf numFmtId="0" fontId="36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17005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Zhořelecká II.etapa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Praha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 "","",AN8)</f>
        <v>4. 7. 2017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>TSK a.s.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AVS Projekt s.r.o.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ROUND(SUM(AG52:AG54),2)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ROUND(SUM(AS52:AS54),2)</f>
        <v>0</v>
      </c>
      <c r="AT51" s="111">
        <f>ROUND(SUM(AV51:AW51),2)</f>
        <v>0</v>
      </c>
      <c r="AU51" s="112">
        <f>ROUND(SUM(AU52:AU54),5)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ROUND(SUM(AZ52:AZ54),2)</f>
        <v>0</v>
      </c>
      <c r="BA51" s="111">
        <f>ROUND(SUM(BA52:BA54),2)</f>
        <v>0</v>
      </c>
      <c r="BB51" s="111">
        <f>ROUND(SUM(BB52:BB54),2)</f>
        <v>0</v>
      </c>
      <c r="BC51" s="111">
        <f>ROUND(SUM(BC52:BC54),2)</f>
        <v>0</v>
      </c>
      <c r="BD51" s="113">
        <f>ROUND(SUM(BD52:BD54),2)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'01 - Veřejné osvětlení'!J27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'01 - Veřejné osvětlení'!P76</f>
        <v>0</v>
      </c>
      <c r="AV52" s="125">
        <f>'01 - Veřejné osvětlení'!J30</f>
        <v>0</v>
      </c>
      <c r="AW52" s="125">
        <f>'01 - Veřejné osvětlení'!J31</f>
        <v>0</v>
      </c>
      <c r="AX52" s="125">
        <f>'01 - Veřejné osvětlení'!J32</f>
        <v>0</v>
      </c>
      <c r="AY52" s="125">
        <f>'01 - Veřejné osvětlení'!J33</f>
        <v>0</v>
      </c>
      <c r="AZ52" s="125">
        <f>'01 - Veřejné osvětlení'!F30</f>
        <v>0</v>
      </c>
      <c r="BA52" s="125">
        <f>'01 - Veřejné osvětlení'!F31</f>
        <v>0</v>
      </c>
      <c r="BB52" s="125">
        <f>'01 - Veřejné osvětlení'!F32</f>
        <v>0</v>
      </c>
      <c r="BC52" s="125">
        <f>'01 - Veřejné osvětlení'!F33</f>
        <v>0</v>
      </c>
      <c r="BD52" s="127">
        <f>'01 - Veřejné osvětlení'!F34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="5" customFormat="1" ht="16.5" customHeight="1">
      <c r="A53" s="116" t="s">
        <v>75</v>
      </c>
      <c r="B53" s="117"/>
      <c r="C53" s="118"/>
      <c r="D53" s="119" t="s">
        <v>82</v>
      </c>
      <c r="E53" s="119"/>
      <c r="F53" s="119"/>
      <c r="G53" s="119"/>
      <c r="H53" s="119"/>
      <c r="I53" s="120"/>
      <c r="J53" s="119" t="s">
        <v>83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'02 - Parkoviště'!J27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78</v>
      </c>
      <c r="AR53" s="123"/>
      <c r="AS53" s="124">
        <v>0</v>
      </c>
      <c r="AT53" s="125">
        <f>ROUND(SUM(AV53:AW53),2)</f>
        <v>0</v>
      </c>
      <c r="AU53" s="126">
        <f>'02 - Parkoviště'!P83</f>
        <v>0</v>
      </c>
      <c r="AV53" s="125">
        <f>'02 - Parkoviště'!J30</f>
        <v>0</v>
      </c>
      <c r="AW53" s="125">
        <f>'02 - Parkoviště'!J31</f>
        <v>0</v>
      </c>
      <c r="AX53" s="125">
        <f>'02 - Parkoviště'!J32</f>
        <v>0</v>
      </c>
      <c r="AY53" s="125">
        <f>'02 - Parkoviště'!J33</f>
        <v>0</v>
      </c>
      <c r="AZ53" s="125">
        <f>'02 - Parkoviště'!F30</f>
        <v>0</v>
      </c>
      <c r="BA53" s="125">
        <f>'02 - Parkoviště'!F31</f>
        <v>0</v>
      </c>
      <c r="BB53" s="125">
        <f>'02 - Parkoviště'!F32</f>
        <v>0</v>
      </c>
      <c r="BC53" s="125">
        <f>'02 - Parkoviště'!F33</f>
        <v>0</v>
      </c>
      <c r="BD53" s="127">
        <f>'02 - Parkoviště'!F34</f>
        <v>0</v>
      </c>
      <c r="BT53" s="128" t="s">
        <v>79</v>
      </c>
      <c r="BV53" s="128" t="s">
        <v>73</v>
      </c>
      <c r="BW53" s="128" t="s">
        <v>84</v>
      </c>
      <c r="BX53" s="128" t="s">
        <v>7</v>
      </c>
      <c r="CL53" s="128" t="s">
        <v>21</v>
      </c>
      <c r="CM53" s="128" t="s">
        <v>81</v>
      </c>
    </row>
    <row r="54" s="5" customFormat="1" ht="16.5" customHeight="1">
      <c r="A54" s="116" t="s">
        <v>75</v>
      </c>
      <c r="B54" s="117"/>
      <c r="C54" s="118"/>
      <c r="D54" s="119" t="s">
        <v>85</v>
      </c>
      <c r="E54" s="119"/>
      <c r="F54" s="119"/>
      <c r="G54" s="119"/>
      <c r="H54" s="119"/>
      <c r="I54" s="120"/>
      <c r="J54" s="119" t="s">
        <v>86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'03 - Ostatní'!J27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78</v>
      </c>
      <c r="AR54" s="123"/>
      <c r="AS54" s="129">
        <v>0</v>
      </c>
      <c r="AT54" s="130">
        <f>ROUND(SUM(AV54:AW54),2)</f>
        <v>0</v>
      </c>
      <c r="AU54" s="131">
        <f>'03 - Ostatní'!P80</f>
        <v>0</v>
      </c>
      <c r="AV54" s="130">
        <f>'03 - Ostatní'!J30</f>
        <v>0</v>
      </c>
      <c r="AW54" s="130">
        <f>'03 - Ostatní'!J31</f>
        <v>0</v>
      </c>
      <c r="AX54" s="130">
        <f>'03 - Ostatní'!J32</f>
        <v>0</v>
      </c>
      <c r="AY54" s="130">
        <f>'03 - Ostatní'!J33</f>
        <v>0</v>
      </c>
      <c r="AZ54" s="130">
        <f>'03 - Ostatní'!F30</f>
        <v>0</v>
      </c>
      <c r="BA54" s="130">
        <f>'03 - Ostatní'!F31</f>
        <v>0</v>
      </c>
      <c r="BB54" s="130">
        <f>'03 - Ostatní'!F32</f>
        <v>0</v>
      </c>
      <c r="BC54" s="130">
        <f>'03 - Ostatní'!F33</f>
        <v>0</v>
      </c>
      <c r="BD54" s="132">
        <f>'03 - Ostatní'!F34</f>
        <v>0</v>
      </c>
      <c r="BT54" s="128" t="s">
        <v>79</v>
      </c>
      <c r="BV54" s="128" t="s">
        <v>73</v>
      </c>
      <c r="BW54" s="128" t="s">
        <v>87</v>
      </c>
      <c r="BX54" s="128" t="s">
        <v>7</v>
      </c>
      <c r="CL54" s="128" t="s">
        <v>21</v>
      </c>
      <c r="CM54" s="128" t="s">
        <v>81</v>
      </c>
    </row>
    <row r="55" s="1" customFormat="1" ht="30" customHeight="1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9"/>
    </row>
    <row r="56" s="1" customFormat="1" ht="6.96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9"/>
    </row>
  </sheetData>
  <sheetProtection sheet="1" formatColumns="0" formatRows="0" objects="1" scenarios="1" spinCount="100000" saltValue="sYmgrq8wpaEZh+llF2+feqhLojfSor1qEObz590SWYP4gg7g+64bSV5n2fndkXqJ+T3Qzz8HKuuQk8oXKVE+PQ==" hashValue="bqR6Xcm2QsDcpzBHxo4pVN5EQNuATT/5HpBM5Cg7/mK5Ji0OcioXxmHSWYh5BU1f6qf3f/78ovDe0DuCdYaOSA==" algorithmName="SHA-512" password="CC35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01 - Veřejné osvětlení'!C2" display="/"/>
    <hyperlink ref="A53" location="'02 - Parkoviště'!C2" display="/"/>
    <hyperlink ref="A54" location="'03 - Ostatní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80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ht="36.96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Zhořelecká II.etapa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95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96</v>
      </c>
      <c r="G12" s="44"/>
      <c r="H12" s="44"/>
      <c r="I12" s="143" t="s">
        <v>25</v>
      </c>
      <c r="J12" s="144" t="str">
        <f>'Rekapitulace stavby'!AN8</f>
        <v>4. 7. 2017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="1" customFormat="1" ht="18" customHeight="1">
      <c r="B15" s="43"/>
      <c r="C15" s="44"/>
      <c r="D15" s="44"/>
      <c r="E15" s="32" t="str">
        <f>IF('Rekapitulace stavby'!E11="","",'Rekapitulace stavby'!E11)</f>
        <v>TSK a.s.</v>
      </c>
      <c r="F15" s="44"/>
      <c r="G15" s="44"/>
      <c r="H15" s="44"/>
      <c r="I15" s="143" t="s">
        <v>30</v>
      </c>
      <c r="J15" s="32" t="str">
        <f>IF('Rekapitulace stavby'!AN11="","",'Rekapitulace stavby'!AN11)</f>
        <v/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="1" customFormat="1" ht="18" customHeight="1">
      <c r="B21" s="43"/>
      <c r="C21" s="44"/>
      <c r="D21" s="44"/>
      <c r="E21" s="32" t="str">
        <f>IF('Rekapitulace stavby'!E17="","",'Rekapitulace stavby'!E17)</f>
        <v>AVS Projekt s.r.o.</v>
      </c>
      <c r="F21" s="44"/>
      <c r="G21" s="44"/>
      <c r="H21" s="44"/>
      <c r="I21" s="143" t="s">
        <v>30</v>
      </c>
      <c r="J21" s="32" t="str">
        <f>IF('Rekapitulace stavby'!AN17="","",'Rekapitulace stavby'!AN17)</f>
        <v/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ROUND(J76,2)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="1" customFormat="1" ht="14.4" customHeight="1">
      <c r="B30" s="43"/>
      <c r="C30" s="44"/>
      <c r="D30" s="52" t="s">
        <v>41</v>
      </c>
      <c r="E30" s="52" t="s">
        <v>42</v>
      </c>
      <c r="F30" s="154">
        <f>ROUND(SUM(BE76:BE103), 2)</f>
        <v>0</v>
      </c>
      <c r="G30" s="44"/>
      <c r="H30" s="44"/>
      <c r="I30" s="155">
        <v>0.20999999999999999</v>
      </c>
      <c r="J30" s="154">
        <f>ROUND(ROUND((SUM(BE76:BE103)), 2)*I30, 2)</f>
        <v>0</v>
      </c>
      <c r="K30" s="48"/>
    </row>
    <row r="31" s="1" customFormat="1" ht="14.4" customHeight="1">
      <c r="B31" s="43"/>
      <c r="C31" s="44"/>
      <c r="D31" s="44"/>
      <c r="E31" s="52" t="s">
        <v>43</v>
      </c>
      <c r="F31" s="154">
        <f>ROUND(SUM(BF76:BF103), 2)</f>
        <v>0</v>
      </c>
      <c r="G31" s="44"/>
      <c r="H31" s="44"/>
      <c r="I31" s="155">
        <v>0.14999999999999999</v>
      </c>
      <c r="J31" s="154">
        <f>ROUND(ROUND((SUM(BF76:BF103)),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44</v>
      </c>
      <c r="F32" s="154">
        <f>ROUND(SUM(BG76:BG103),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45</v>
      </c>
      <c r="F33" s="154">
        <f>ROUND(SUM(BH76:BH103),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46</v>
      </c>
      <c r="F34" s="154">
        <f>ROUND(SUM(BI76:BI103),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97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Zhořelecká II.etapa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01 - Veřejné osvětlení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 xml:space="preserve"> </v>
      </c>
      <c r="G49" s="44"/>
      <c r="H49" s="44"/>
      <c r="I49" s="143" t="s">
        <v>25</v>
      </c>
      <c r="J49" s="144" t="str">
        <f>IF(J12="","",J12)</f>
        <v>4. 7. 2017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a.s.</v>
      </c>
      <c r="G51" s="44"/>
      <c r="H51" s="44"/>
      <c r="I51" s="143" t="s">
        <v>33</v>
      </c>
      <c r="J51" s="41" t="str">
        <f>E21</f>
        <v>AVS Projekt s.r.o.</v>
      </c>
      <c r="K51" s="48"/>
    </row>
    <row r="52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98</v>
      </c>
      <c r="D54" s="156"/>
      <c r="E54" s="156"/>
      <c r="F54" s="156"/>
      <c r="G54" s="156"/>
      <c r="H54" s="156"/>
      <c r="I54" s="170"/>
      <c r="J54" s="171" t="s">
        <v>99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100</v>
      </c>
      <c r="D56" s="44"/>
      <c r="E56" s="44"/>
      <c r="F56" s="44"/>
      <c r="G56" s="44"/>
      <c r="H56" s="44"/>
      <c r="I56" s="141"/>
      <c r="J56" s="152">
        <f>J76</f>
        <v>0</v>
      </c>
      <c r="K56" s="48"/>
      <c r="AU56" s="21" t="s">
        <v>101</v>
      </c>
    </row>
    <row r="57" s="1" customFormat="1" ht="21.84" customHeight="1">
      <c r="B57" s="43"/>
      <c r="C57" s="44"/>
      <c r="D57" s="44"/>
      <c r="E57" s="44"/>
      <c r="F57" s="44"/>
      <c r="G57" s="44"/>
      <c r="H57" s="44"/>
      <c r="I57" s="141"/>
      <c r="J57" s="44"/>
      <c r="K57" s="48"/>
    </row>
    <row r="58" s="1" customFormat="1" ht="6.96" customHeight="1">
      <c r="B58" s="64"/>
      <c r="C58" s="65"/>
      <c r="D58" s="65"/>
      <c r="E58" s="65"/>
      <c r="F58" s="65"/>
      <c r="G58" s="65"/>
      <c r="H58" s="65"/>
      <c r="I58" s="163"/>
      <c r="J58" s="65"/>
      <c r="K58" s="66"/>
    </row>
    <row r="62" s="1" customFormat="1" ht="6.96" customHeight="1">
      <c r="B62" s="67"/>
      <c r="C62" s="68"/>
      <c r="D62" s="68"/>
      <c r="E62" s="68"/>
      <c r="F62" s="68"/>
      <c r="G62" s="68"/>
      <c r="H62" s="68"/>
      <c r="I62" s="166"/>
      <c r="J62" s="68"/>
      <c r="K62" s="68"/>
      <c r="L62" s="69"/>
    </row>
    <row r="63" s="1" customFormat="1" ht="36.96" customHeight="1">
      <c r="B63" s="43"/>
      <c r="C63" s="70" t="s">
        <v>102</v>
      </c>
      <c r="D63" s="71"/>
      <c r="E63" s="71"/>
      <c r="F63" s="71"/>
      <c r="G63" s="71"/>
      <c r="H63" s="71"/>
      <c r="I63" s="174"/>
      <c r="J63" s="71"/>
      <c r="K63" s="71"/>
      <c r="L63" s="69"/>
    </row>
    <row r="64" s="1" customFormat="1" ht="6.96" customHeight="1">
      <c r="B64" s="43"/>
      <c r="C64" s="71"/>
      <c r="D64" s="71"/>
      <c r="E64" s="71"/>
      <c r="F64" s="71"/>
      <c r="G64" s="71"/>
      <c r="H64" s="71"/>
      <c r="I64" s="174"/>
      <c r="J64" s="71"/>
      <c r="K64" s="71"/>
      <c r="L64" s="69"/>
    </row>
    <row r="65" s="1" customFormat="1" ht="14.4" customHeight="1">
      <c r="B65" s="43"/>
      <c r="C65" s="73" t="s">
        <v>18</v>
      </c>
      <c r="D65" s="71"/>
      <c r="E65" s="71"/>
      <c r="F65" s="71"/>
      <c r="G65" s="71"/>
      <c r="H65" s="71"/>
      <c r="I65" s="174"/>
      <c r="J65" s="71"/>
      <c r="K65" s="71"/>
      <c r="L65" s="69"/>
    </row>
    <row r="66" s="1" customFormat="1" ht="16.5" customHeight="1">
      <c r="B66" s="43"/>
      <c r="C66" s="71"/>
      <c r="D66" s="71"/>
      <c r="E66" s="175" t="str">
        <f>E7</f>
        <v>Zhořelecká II.etapa</v>
      </c>
      <c r="F66" s="73"/>
      <c r="G66" s="73"/>
      <c r="H66" s="73"/>
      <c r="I66" s="174"/>
      <c r="J66" s="71"/>
      <c r="K66" s="71"/>
      <c r="L66" s="69"/>
    </row>
    <row r="67" s="1" customFormat="1" ht="14.4" customHeight="1">
      <c r="B67" s="43"/>
      <c r="C67" s="73" t="s">
        <v>94</v>
      </c>
      <c r="D67" s="71"/>
      <c r="E67" s="71"/>
      <c r="F67" s="71"/>
      <c r="G67" s="71"/>
      <c r="H67" s="71"/>
      <c r="I67" s="174"/>
      <c r="J67" s="71"/>
      <c r="K67" s="71"/>
      <c r="L67" s="69"/>
    </row>
    <row r="68" s="1" customFormat="1" ht="17.25" customHeight="1">
      <c r="B68" s="43"/>
      <c r="C68" s="71"/>
      <c r="D68" s="71"/>
      <c r="E68" s="79" t="str">
        <f>E9</f>
        <v>01 - Veřejné osvětlení</v>
      </c>
      <c r="F68" s="71"/>
      <c r="G68" s="71"/>
      <c r="H68" s="71"/>
      <c r="I68" s="174"/>
      <c r="J68" s="71"/>
      <c r="K68" s="71"/>
      <c r="L68" s="69"/>
    </row>
    <row r="69" s="1" customFormat="1" ht="6.96" customHeight="1">
      <c r="B69" s="43"/>
      <c r="C69" s="71"/>
      <c r="D69" s="71"/>
      <c r="E69" s="71"/>
      <c r="F69" s="71"/>
      <c r="G69" s="71"/>
      <c r="H69" s="71"/>
      <c r="I69" s="174"/>
      <c r="J69" s="71"/>
      <c r="K69" s="71"/>
      <c r="L69" s="69"/>
    </row>
    <row r="70" s="1" customFormat="1" ht="18" customHeight="1">
      <c r="B70" s="43"/>
      <c r="C70" s="73" t="s">
        <v>23</v>
      </c>
      <c r="D70" s="71"/>
      <c r="E70" s="71"/>
      <c r="F70" s="176" t="str">
        <f>F12</f>
        <v xml:space="preserve"> </v>
      </c>
      <c r="G70" s="71"/>
      <c r="H70" s="71"/>
      <c r="I70" s="177" t="s">
        <v>25</v>
      </c>
      <c r="J70" s="82" t="str">
        <f>IF(J12="","",J12)</f>
        <v>4. 7. 2017</v>
      </c>
      <c r="K70" s="71"/>
      <c r="L70" s="69"/>
    </row>
    <row r="71" s="1" customFormat="1" ht="6.96" customHeight="1">
      <c r="B71" s="43"/>
      <c r="C71" s="71"/>
      <c r="D71" s="71"/>
      <c r="E71" s="71"/>
      <c r="F71" s="71"/>
      <c r="G71" s="71"/>
      <c r="H71" s="71"/>
      <c r="I71" s="174"/>
      <c r="J71" s="71"/>
      <c r="K71" s="71"/>
      <c r="L71" s="69"/>
    </row>
    <row r="72" s="1" customFormat="1">
      <c r="B72" s="43"/>
      <c r="C72" s="73" t="s">
        <v>27</v>
      </c>
      <c r="D72" s="71"/>
      <c r="E72" s="71"/>
      <c r="F72" s="176" t="str">
        <f>E15</f>
        <v>TSK a.s.</v>
      </c>
      <c r="G72" s="71"/>
      <c r="H72" s="71"/>
      <c r="I72" s="177" t="s">
        <v>33</v>
      </c>
      <c r="J72" s="176" t="str">
        <f>E21</f>
        <v>AVS Projekt s.r.o.</v>
      </c>
      <c r="K72" s="71"/>
      <c r="L72" s="69"/>
    </row>
    <row r="73" s="1" customFormat="1" ht="14.4" customHeight="1">
      <c r="B73" s="43"/>
      <c r="C73" s="73" t="s">
        <v>31</v>
      </c>
      <c r="D73" s="71"/>
      <c r="E73" s="71"/>
      <c r="F73" s="176" t="str">
        <f>IF(E18="","",E18)</f>
        <v/>
      </c>
      <c r="G73" s="71"/>
      <c r="H73" s="71"/>
      <c r="I73" s="174"/>
      <c r="J73" s="71"/>
      <c r="K73" s="71"/>
      <c r="L73" s="69"/>
    </row>
    <row r="74" s="1" customFormat="1" ht="10.32" customHeight="1">
      <c r="B74" s="43"/>
      <c r="C74" s="71"/>
      <c r="D74" s="71"/>
      <c r="E74" s="71"/>
      <c r="F74" s="71"/>
      <c r="G74" s="71"/>
      <c r="H74" s="71"/>
      <c r="I74" s="174"/>
      <c r="J74" s="71"/>
      <c r="K74" s="71"/>
      <c r="L74" s="69"/>
    </row>
    <row r="75" s="7" customFormat="1" ht="29.28" customHeight="1">
      <c r="B75" s="178"/>
      <c r="C75" s="179" t="s">
        <v>103</v>
      </c>
      <c r="D75" s="180" t="s">
        <v>56</v>
      </c>
      <c r="E75" s="180" t="s">
        <v>52</v>
      </c>
      <c r="F75" s="180" t="s">
        <v>104</v>
      </c>
      <c r="G75" s="180" t="s">
        <v>105</v>
      </c>
      <c r="H75" s="180" t="s">
        <v>106</v>
      </c>
      <c r="I75" s="181" t="s">
        <v>107</v>
      </c>
      <c r="J75" s="180" t="s">
        <v>99</v>
      </c>
      <c r="K75" s="182" t="s">
        <v>108</v>
      </c>
      <c r="L75" s="183"/>
      <c r="M75" s="99" t="s">
        <v>109</v>
      </c>
      <c r="N75" s="100" t="s">
        <v>41</v>
      </c>
      <c r="O75" s="100" t="s">
        <v>110</v>
      </c>
      <c r="P75" s="100" t="s">
        <v>111</v>
      </c>
      <c r="Q75" s="100" t="s">
        <v>112</v>
      </c>
      <c r="R75" s="100" t="s">
        <v>113</v>
      </c>
      <c r="S75" s="100" t="s">
        <v>114</v>
      </c>
      <c r="T75" s="101" t="s">
        <v>115</v>
      </c>
    </row>
    <row r="76" s="1" customFormat="1" ht="29.28" customHeight="1">
      <c r="B76" s="43"/>
      <c r="C76" s="105" t="s">
        <v>100</v>
      </c>
      <c r="D76" s="71"/>
      <c r="E76" s="71"/>
      <c r="F76" s="71"/>
      <c r="G76" s="71"/>
      <c r="H76" s="71"/>
      <c r="I76" s="174"/>
      <c r="J76" s="184">
        <f>BK76</f>
        <v>0</v>
      </c>
      <c r="K76" s="71"/>
      <c r="L76" s="69"/>
      <c r="M76" s="102"/>
      <c r="N76" s="103"/>
      <c r="O76" s="103"/>
      <c r="P76" s="185">
        <f>SUM(P77:P103)</f>
        <v>0</v>
      </c>
      <c r="Q76" s="103"/>
      <c r="R76" s="185">
        <f>SUM(R77:R103)</f>
        <v>0</v>
      </c>
      <c r="S76" s="103"/>
      <c r="T76" s="186">
        <f>SUM(T77:T103)</f>
        <v>0</v>
      </c>
      <c r="AT76" s="21" t="s">
        <v>70</v>
      </c>
      <c r="AU76" s="21" t="s">
        <v>101</v>
      </c>
      <c r="BK76" s="187">
        <f>SUM(BK77:BK103)</f>
        <v>0</v>
      </c>
    </row>
    <row r="77" s="1" customFormat="1" ht="25.5" customHeight="1">
      <c r="B77" s="43"/>
      <c r="C77" s="188" t="s">
        <v>79</v>
      </c>
      <c r="D77" s="188" t="s">
        <v>116</v>
      </c>
      <c r="E77" s="189" t="s">
        <v>117</v>
      </c>
      <c r="F77" s="190" t="s">
        <v>118</v>
      </c>
      <c r="G77" s="191" t="s">
        <v>119</v>
      </c>
      <c r="H77" s="192">
        <v>2</v>
      </c>
      <c r="I77" s="193"/>
      <c r="J77" s="194">
        <f>ROUND(I77*H77,2)</f>
        <v>0</v>
      </c>
      <c r="K77" s="190" t="s">
        <v>21</v>
      </c>
      <c r="L77" s="69"/>
      <c r="M77" s="195" t="s">
        <v>21</v>
      </c>
      <c r="N77" s="196" t="s">
        <v>42</v>
      </c>
      <c r="O77" s="44"/>
      <c r="P77" s="197">
        <f>O77*H77</f>
        <v>0</v>
      </c>
      <c r="Q77" s="197">
        <v>0</v>
      </c>
      <c r="R77" s="197">
        <f>Q77*H77</f>
        <v>0</v>
      </c>
      <c r="S77" s="197">
        <v>0</v>
      </c>
      <c r="T77" s="198">
        <f>S77*H77</f>
        <v>0</v>
      </c>
      <c r="AR77" s="21" t="s">
        <v>120</v>
      </c>
      <c r="AT77" s="21" t="s">
        <v>116</v>
      </c>
      <c r="AU77" s="21" t="s">
        <v>71</v>
      </c>
      <c r="AY77" s="21" t="s">
        <v>121</v>
      </c>
      <c r="BE77" s="199">
        <f>IF(N77="základní",J77,0)</f>
        <v>0</v>
      </c>
      <c r="BF77" s="199">
        <f>IF(N77="snížená",J77,0)</f>
        <v>0</v>
      </c>
      <c r="BG77" s="199">
        <f>IF(N77="zákl. přenesená",J77,0)</f>
        <v>0</v>
      </c>
      <c r="BH77" s="199">
        <f>IF(N77="sníž. přenesená",J77,0)</f>
        <v>0</v>
      </c>
      <c r="BI77" s="199">
        <f>IF(N77="nulová",J77,0)</f>
        <v>0</v>
      </c>
      <c r="BJ77" s="21" t="s">
        <v>79</v>
      </c>
      <c r="BK77" s="199">
        <f>ROUND(I77*H77,2)</f>
        <v>0</v>
      </c>
      <c r="BL77" s="21" t="s">
        <v>120</v>
      </c>
      <c r="BM77" s="21" t="s">
        <v>122</v>
      </c>
    </row>
    <row r="78" s="1" customFormat="1" ht="16.5" customHeight="1">
      <c r="B78" s="43"/>
      <c r="C78" s="188" t="s">
        <v>81</v>
      </c>
      <c r="D78" s="188" t="s">
        <v>116</v>
      </c>
      <c r="E78" s="189" t="s">
        <v>123</v>
      </c>
      <c r="F78" s="190" t="s">
        <v>124</v>
      </c>
      <c r="G78" s="191" t="s">
        <v>125</v>
      </c>
      <c r="H78" s="192">
        <v>14</v>
      </c>
      <c r="I78" s="193"/>
      <c r="J78" s="194">
        <f>ROUND(I78*H78,2)</f>
        <v>0</v>
      </c>
      <c r="K78" s="190" t="s">
        <v>21</v>
      </c>
      <c r="L78" s="69"/>
      <c r="M78" s="195" t="s">
        <v>21</v>
      </c>
      <c r="N78" s="196" t="s">
        <v>42</v>
      </c>
      <c r="O78" s="44"/>
      <c r="P78" s="197">
        <f>O78*H78</f>
        <v>0</v>
      </c>
      <c r="Q78" s="197">
        <v>0</v>
      </c>
      <c r="R78" s="197">
        <f>Q78*H78</f>
        <v>0</v>
      </c>
      <c r="S78" s="197">
        <v>0</v>
      </c>
      <c r="T78" s="198">
        <f>S78*H78</f>
        <v>0</v>
      </c>
      <c r="AR78" s="21" t="s">
        <v>120</v>
      </c>
      <c r="AT78" s="21" t="s">
        <v>116</v>
      </c>
      <c r="AU78" s="21" t="s">
        <v>71</v>
      </c>
      <c r="AY78" s="21" t="s">
        <v>121</v>
      </c>
      <c r="BE78" s="199">
        <f>IF(N78="základní",J78,0)</f>
        <v>0</v>
      </c>
      <c r="BF78" s="199">
        <f>IF(N78="snížená",J78,0)</f>
        <v>0</v>
      </c>
      <c r="BG78" s="199">
        <f>IF(N78="zákl. přenesená",J78,0)</f>
        <v>0</v>
      </c>
      <c r="BH78" s="199">
        <f>IF(N78="sníž. přenesená",J78,0)</f>
        <v>0</v>
      </c>
      <c r="BI78" s="199">
        <f>IF(N78="nulová",J78,0)</f>
        <v>0</v>
      </c>
      <c r="BJ78" s="21" t="s">
        <v>79</v>
      </c>
      <c r="BK78" s="199">
        <f>ROUND(I78*H78,2)</f>
        <v>0</v>
      </c>
      <c r="BL78" s="21" t="s">
        <v>120</v>
      </c>
      <c r="BM78" s="21" t="s">
        <v>126</v>
      </c>
    </row>
    <row r="79" s="1" customFormat="1" ht="16.5" customHeight="1">
      <c r="B79" s="43"/>
      <c r="C79" s="188" t="s">
        <v>127</v>
      </c>
      <c r="D79" s="188" t="s">
        <v>116</v>
      </c>
      <c r="E79" s="189" t="s">
        <v>128</v>
      </c>
      <c r="F79" s="190" t="s">
        <v>129</v>
      </c>
      <c r="G79" s="191" t="s">
        <v>125</v>
      </c>
      <c r="H79" s="192">
        <v>14</v>
      </c>
      <c r="I79" s="193"/>
      <c r="J79" s="194">
        <f>ROUND(I79*H79,2)</f>
        <v>0</v>
      </c>
      <c r="K79" s="190" t="s">
        <v>21</v>
      </c>
      <c r="L79" s="69"/>
      <c r="M79" s="195" t="s">
        <v>21</v>
      </c>
      <c r="N79" s="196" t="s">
        <v>42</v>
      </c>
      <c r="O79" s="44"/>
      <c r="P79" s="197">
        <f>O79*H79</f>
        <v>0</v>
      </c>
      <c r="Q79" s="197">
        <v>0</v>
      </c>
      <c r="R79" s="197">
        <f>Q79*H79</f>
        <v>0</v>
      </c>
      <c r="S79" s="197">
        <v>0</v>
      </c>
      <c r="T79" s="198">
        <f>S79*H79</f>
        <v>0</v>
      </c>
      <c r="AR79" s="21" t="s">
        <v>120</v>
      </c>
      <c r="AT79" s="21" t="s">
        <v>116</v>
      </c>
      <c r="AU79" s="21" t="s">
        <v>71</v>
      </c>
      <c r="AY79" s="21" t="s">
        <v>121</v>
      </c>
      <c r="BE79" s="199">
        <f>IF(N79="základní",J79,0)</f>
        <v>0</v>
      </c>
      <c r="BF79" s="199">
        <f>IF(N79="snížená",J79,0)</f>
        <v>0</v>
      </c>
      <c r="BG79" s="199">
        <f>IF(N79="zákl. přenesená",J79,0)</f>
        <v>0</v>
      </c>
      <c r="BH79" s="199">
        <f>IF(N79="sníž. přenesená",J79,0)</f>
        <v>0</v>
      </c>
      <c r="BI79" s="199">
        <f>IF(N79="nulová",J79,0)</f>
        <v>0</v>
      </c>
      <c r="BJ79" s="21" t="s">
        <v>79</v>
      </c>
      <c r="BK79" s="199">
        <f>ROUND(I79*H79,2)</f>
        <v>0</v>
      </c>
      <c r="BL79" s="21" t="s">
        <v>120</v>
      </c>
      <c r="BM79" s="21" t="s">
        <v>81</v>
      </c>
    </row>
    <row r="80" s="1" customFormat="1" ht="25.5" customHeight="1">
      <c r="B80" s="43"/>
      <c r="C80" s="188" t="s">
        <v>120</v>
      </c>
      <c r="D80" s="188" t="s">
        <v>116</v>
      </c>
      <c r="E80" s="189" t="s">
        <v>130</v>
      </c>
      <c r="F80" s="190" t="s">
        <v>131</v>
      </c>
      <c r="G80" s="191" t="s">
        <v>125</v>
      </c>
      <c r="H80" s="192">
        <v>14</v>
      </c>
      <c r="I80" s="193"/>
      <c r="J80" s="194">
        <f>ROUND(I80*H80,2)</f>
        <v>0</v>
      </c>
      <c r="K80" s="190" t="s">
        <v>21</v>
      </c>
      <c r="L80" s="69"/>
      <c r="M80" s="195" t="s">
        <v>21</v>
      </c>
      <c r="N80" s="196" t="s">
        <v>42</v>
      </c>
      <c r="O80" s="44"/>
      <c r="P80" s="197">
        <f>O80*H80</f>
        <v>0</v>
      </c>
      <c r="Q80" s="197">
        <v>0</v>
      </c>
      <c r="R80" s="197">
        <f>Q80*H80</f>
        <v>0</v>
      </c>
      <c r="S80" s="197">
        <v>0</v>
      </c>
      <c r="T80" s="198">
        <f>S80*H80</f>
        <v>0</v>
      </c>
      <c r="AR80" s="21" t="s">
        <v>120</v>
      </c>
      <c r="AT80" s="21" t="s">
        <v>116</v>
      </c>
      <c r="AU80" s="21" t="s">
        <v>71</v>
      </c>
      <c r="AY80" s="21" t="s">
        <v>121</v>
      </c>
      <c r="BE80" s="199">
        <f>IF(N80="základní",J80,0)</f>
        <v>0</v>
      </c>
      <c r="BF80" s="199">
        <f>IF(N80="snížená",J80,0)</f>
        <v>0</v>
      </c>
      <c r="BG80" s="199">
        <f>IF(N80="zákl. přenesená",J80,0)</f>
        <v>0</v>
      </c>
      <c r="BH80" s="199">
        <f>IF(N80="sníž. přenesená",J80,0)</f>
        <v>0</v>
      </c>
      <c r="BI80" s="199">
        <f>IF(N80="nulová",J80,0)</f>
        <v>0</v>
      </c>
      <c r="BJ80" s="21" t="s">
        <v>79</v>
      </c>
      <c r="BK80" s="199">
        <f>ROUND(I80*H80,2)</f>
        <v>0</v>
      </c>
      <c r="BL80" s="21" t="s">
        <v>120</v>
      </c>
      <c r="BM80" s="21" t="s">
        <v>120</v>
      </c>
    </row>
    <row r="81" s="1" customFormat="1" ht="16.5" customHeight="1">
      <c r="B81" s="43"/>
      <c r="C81" s="188" t="s">
        <v>132</v>
      </c>
      <c r="D81" s="188" t="s">
        <v>116</v>
      </c>
      <c r="E81" s="189" t="s">
        <v>133</v>
      </c>
      <c r="F81" s="190" t="s">
        <v>134</v>
      </c>
      <c r="G81" s="191" t="s">
        <v>135</v>
      </c>
      <c r="H81" s="192">
        <v>140</v>
      </c>
      <c r="I81" s="193"/>
      <c r="J81" s="194">
        <f>ROUND(I81*H81,2)</f>
        <v>0</v>
      </c>
      <c r="K81" s="190" t="s">
        <v>21</v>
      </c>
      <c r="L81" s="69"/>
      <c r="M81" s="195" t="s">
        <v>21</v>
      </c>
      <c r="N81" s="196" t="s">
        <v>42</v>
      </c>
      <c r="O81" s="44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21" t="s">
        <v>120</v>
      </c>
      <c r="AT81" s="21" t="s">
        <v>116</v>
      </c>
      <c r="AU81" s="21" t="s">
        <v>71</v>
      </c>
      <c r="AY81" s="21" t="s">
        <v>121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21" t="s">
        <v>79</v>
      </c>
      <c r="BK81" s="199">
        <f>ROUND(I81*H81,2)</f>
        <v>0</v>
      </c>
      <c r="BL81" s="21" t="s">
        <v>120</v>
      </c>
      <c r="BM81" s="21" t="s">
        <v>136</v>
      </c>
    </row>
    <row r="82" s="1" customFormat="1" ht="16.5" customHeight="1">
      <c r="B82" s="43"/>
      <c r="C82" s="188" t="s">
        <v>136</v>
      </c>
      <c r="D82" s="188" t="s">
        <v>116</v>
      </c>
      <c r="E82" s="189" t="s">
        <v>137</v>
      </c>
      <c r="F82" s="190" t="s">
        <v>138</v>
      </c>
      <c r="G82" s="191" t="s">
        <v>135</v>
      </c>
      <c r="H82" s="192">
        <v>525</v>
      </c>
      <c r="I82" s="193"/>
      <c r="J82" s="194">
        <f>ROUND(I82*H82,2)</f>
        <v>0</v>
      </c>
      <c r="K82" s="190" t="s">
        <v>21</v>
      </c>
      <c r="L82" s="69"/>
      <c r="M82" s="195" t="s">
        <v>21</v>
      </c>
      <c r="N82" s="196" t="s">
        <v>42</v>
      </c>
      <c r="O82" s="44"/>
      <c r="P82" s="197">
        <f>O82*H82</f>
        <v>0</v>
      </c>
      <c r="Q82" s="197">
        <v>0</v>
      </c>
      <c r="R82" s="197">
        <f>Q82*H82</f>
        <v>0</v>
      </c>
      <c r="S82" s="197">
        <v>0</v>
      </c>
      <c r="T82" s="198">
        <f>S82*H82</f>
        <v>0</v>
      </c>
      <c r="AR82" s="21" t="s">
        <v>120</v>
      </c>
      <c r="AT82" s="21" t="s">
        <v>116</v>
      </c>
      <c r="AU82" s="21" t="s">
        <v>71</v>
      </c>
      <c r="AY82" s="21" t="s">
        <v>121</v>
      </c>
      <c r="BE82" s="199">
        <f>IF(N82="základní",J82,0)</f>
        <v>0</v>
      </c>
      <c r="BF82" s="199">
        <f>IF(N82="snížená",J82,0)</f>
        <v>0</v>
      </c>
      <c r="BG82" s="199">
        <f>IF(N82="zákl. přenesená",J82,0)</f>
        <v>0</v>
      </c>
      <c r="BH82" s="199">
        <f>IF(N82="sníž. přenesená",J82,0)</f>
        <v>0</v>
      </c>
      <c r="BI82" s="199">
        <f>IF(N82="nulová",J82,0)</f>
        <v>0</v>
      </c>
      <c r="BJ82" s="21" t="s">
        <v>79</v>
      </c>
      <c r="BK82" s="199">
        <f>ROUND(I82*H82,2)</f>
        <v>0</v>
      </c>
      <c r="BL82" s="21" t="s">
        <v>120</v>
      </c>
      <c r="BM82" s="21" t="s">
        <v>139</v>
      </c>
    </row>
    <row r="83" s="1" customFormat="1" ht="16.5" customHeight="1">
      <c r="B83" s="43"/>
      <c r="C83" s="188" t="s">
        <v>140</v>
      </c>
      <c r="D83" s="188" t="s">
        <v>116</v>
      </c>
      <c r="E83" s="189" t="s">
        <v>141</v>
      </c>
      <c r="F83" s="190" t="s">
        <v>142</v>
      </c>
      <c r="G83" s="191" t="s">
        <v>125</v>
      </c>
      <c r="H83" s="192">
        <v>57</v>
      </c>
      <c r="I83" s="193"/>
      <c r="J83" s="194">
        <f>ROUND(I83*H83,2)</f>
        <v>0</v>
      </c>
      <c r="K83" s="190" t="s">
        <v>21</v>
      </c>
      <c r="L83" s="69"/>
      <c r="M83" s="195" t="s">
        <v>21</v>
      </c>
      <c r="N83" s="196" t="s">
        <v>42</v>
      </c>
      <c r="O83" s="44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21" t="s">
        <v>120</v>
      </c>
      <c r="AT83" s="21" t="s">
        <v>116</v>
      </c>
      <c r="AU83" s="21" t="s">
        <v>71</v>
      </c>
      <c r="AY83" s="21" t="s">
        <v>121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21" t="s">
        <v>79</v>
      </c>
      <c r="BK83" s="199">
        <f>ROUND(I83*H83,2)</f>
        <v>0</v>
      </c>
      <c r="BL83" s="21" t="s">
        <v>120</v>
      </c>
      <c r="BM83" s="21" t="s">
        <v>143</v>
      </c>
    </row>
    <row r="84" s="1" customFormat="1" ht="16.5" customHeight="1">
      <c r="B84" s="43"/>
      <c r="C84" s="188" t="s">
        <v>139</v>
      </c>
      <c r="D84" s="188" t="s">
        <v>116</v>
      </c>
      <c r="E84" s="189" t="s">
        <v>144</v>
      </c>
      <c r="F84" s="190" t="s">
        <v>145</v>
      </c>
      <c r="G84" s="191" t="s">
        <v>125</v>
      </c>
      <c r="H84" s="192">
        <v>14</v>
      </c>
      <c r="I84" s="193"/>
      <c r="J84" s="194">
        <f>ROUND(I84*H84,2)</f>
        <v>0</v>
      </c>
      <c r="K84" s="190" t="s">
        <v>21</v>
      </c>
      <c r="L84" s="69"/>
      <c r="M84" s="195" t="s">
        <v>21</v>
      </c>
      <c r="N84" s="196" t="s">
        <v>42</v>
      </c>
      <c r="O84" s="44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21" t="s">
        <v>120</v>
      </c>
      <c r="AT84" s="21" t="s">
        <v>116</v>
      </c>
      <c r="AU84" s="21" t="s">
        <v>71</v>
      </c>
      <c r="AY84" s="21" t="s">
        <v>121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21" t="s">
        <v>79</v>
      </c>
      <c r="BK84" s="199">
        <f>ROUND(I84*H84,2)</f>
        <v>0</v>
      </c>
      <c r="BL84" s="21" t="s">
        <v>120</v>
      </c>
      <c r="BM84" s="21" t="s">
        <v>146</v>
      </c>
    </row>
    <row r="85" s="1" customFormat="1" ht="16.5" customHeight="1">
      <c r="B85" s="43"/>
      <c r="C85" s="188" t="s">
        <v>147</v>
      </c>
      <c r="D85" s="188" t="s">
        <v>116</v>
      </c>
      <c r="E85" s="189" t="s">
        <v>148</v>
      </c>
      <c r="F85" s="190" t="s">
        <v>149</v>
      </c>
      <c r="G85" s="191" t="s">
        <v>125</v>
      </c>
      <c r="H85" s="192">
        <v>14</v>
      </c>
      <c r="I85" s="193"/>
      <c r="J85" s="194">
        <f>ROUND(I85*H85,2)</f>
        <v>0</v>
      </c>
      <c r="K85" s="190" t="s">
        <v>21</v>
      </c>
      <c r="L85" s="69"/>
      <c r="M85" s="195" t="s">
        <v>21</v>
      </c>
      <c r="N85" s="196" t="s">
        <v>42</v>
      </c>
      <c r="O85" s="44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21" t="s">
        <v>120</v>
      </c>
      <c r="AT85" s="21" t="s">
        <v>116</v>
      </c>
      <c r="AU85" s="21" t="s">
        <v>71</v>
      </c>
      <c r="AY85" s="21" t="s">
        <v>121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21" t="s">
        <v>79</v>
      </c>
      <c r="BK85" s="199">
        <f>ROUND(I85*H85,2)</f>
        <v>0</v>
      </c>
      <c r="BL85" s="21" t="s">
        <v>120</v>
      </c>
      <c r="BM85" s="21" t="s">
        <v>150</v>
      </c>
    </row>
    <row r="86" s="1" customFormat="1" ht="16.5" customHeight="1">
      <c r="B86" s="43"/>
      <c r="C86" s="188" t="s">
        <v>143</v>
      </c>
      <c r="D86" s="188" t="s">
        <v>116</v>
      </c>
      <c r="E86" s="189" t="s">
        <v>151</v>
      </c>
      <c r="F86" s="190" t="s">
        <v>152</v>
      </c>
      <c r="G86" s="191" t="s">
        <v>125</v>
      </c>
      <c r="H86" s="192">
        <v>14</v>
      </c>
      <c r="I86" s="193"/>
      <c r="J86" s="194">
        <f>ROUND(I86*H86,2)</f>
        <v>0</v>
      </c>
      <c r="K86" s="190" t="s">
        <v>21</v>
      </c>
      <c r="L86" s="69"/>
      <c r="M86" s="195" t="s">
        <v>21</v>
      </c>
      <c r="N86" s="196" t="s">
        <v>42</v>
      </c>
      <c r="O86" s="44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21" t="s">
        <v>120</v>
      </c>
      <c r="AT86" s="21" t="s">
        <v>116</v>
      </c>
      <c r="AU86" s="21" t="s">
        <v>71</v>
      </c>
      <c r="AY86" s="21" t="s">
        <v>121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1" t="s">
        <v>79</v>
      </c>
      <c r="BK86" s="199">
        <f>ROUND(I86*H86,2)</f>
        <v>0</v>
      </c>
      <c r="BL86" s="21" t="s">
        <v>120</v>
      </c>
      <c r="BM86" s="21" t="s">
        <v>153</v>
      </c>
    </row>
    <row r="87" s="1" customFormat="1" ht="16.5" customHeight="1">
      <c r="B87" s="43"/>
      <c r="C87" s="188" t="s">
        <v>154</v>
      </c>
      <c r="D87" s="188" t="s">
        <v>116</v>
      </c>
      <c r="E87" s="189" t="s">
        <v>155</v>
      </c>
      <c r="F87" s="190" t="s">
        <v>156</v>
      </c>
      <c r="G87" s="191" t="s">
        <v>135</v>
      </c>
      <c r="H87" s="192">
        <v>515</v>
      </c>
      <c r="I87" s="193"/>
      <c r="J87" s="194">
        <f>ROUND(I87*H87,2)</f>
        <v>0</v>
      </c>
      <c r="K87" s="190" t="s">
        <v>21</v>
      </c>
      <c r="L87" s="69"/>
      <c r="M87" s="195" t="s">
        <v>21</v>
      </c>
      <c r="N87" s="196" t="s">
        <v>42</v>
      </c>
      <c r="O87" s="44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21" t="s">
        <v>120</v>
      </c>
      <c r="AT87" s="21" t="s">
        <v>116</v>
      </c>
      <c r="AU87" s="21" t="s">
        <v>71</v>
      </c>
      <c r="AY87" s="21" t="s">
        <v>121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21" t="s">
        <v>79</v>
      </c>
      <c r="BK87" s="199">
        <f>ROUND(I87*H87,2)</f>
        <v>0</v>
      </c>
      <c r="BL87" s="21" t="s">
        <v>120</v>
      </c>
      <c r="BM87" s="21" t="s">
        <v>157</v>
      </c>
    </row>
    <row r="88" s="1" customFormat="1" ht="16.5" customHeight="1">
      <c r="B88" s="43"/>
      <c r="C88" s="188" t="s">
        <v>146</v>
      </c>
      <c r="D88" s="188" t="s">
        <v>116</v>
      </c>
      <c r="E88" s="189" t="s">
        <v>158</v>
      </c>
      <c r="F88" s="190" t="s">
        <v>159</v>
      </c>
      <c r="G88" s="191" t="s">
        <v>125</v>
      </c>
      <c r="H88" s="192">
        <v>28</v>
      </c>
      <c r="I88" s="193"/>
      <c r="J88" s="194">
        <f>ROUND(I88*H88,2)</f>
        <v>0</v>
      </c>
      <c r="K88" s="190" t="s">
        <v>21</v>
      </c>
      <c r="L88" s="69"/>
      <c r="M88" s="195" t="s">
        <v>21</v>
      </c>
      <c r="N88" s="196" t="s">
        <v>42</v>
      </c>
      <c r="O88" s="44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21" t="s">
        <v>120</v>
      </c>
      <c r="AT88" s="21" t="s">
        <v>116</v>
      </c>
      <c r="AU88" s="21" t="s">
        <v>71</v>
      </c>
      <c r="AY88" s="21" t="s">
        <v>121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21" t="s">
        <v>79</v>
      </c>
      <c r="BK88" s="199">
        <f>ROUND(I88*H88,2)</f>
        <v>0</v>
      </c>
      <c r="BL88" s="21" t="s">
        <v>120</v>
      </c>
      <c r="BM88" s="21" t="s">
        <v>160</v>
      </c>
    </row>
    <row r="89" s="1" customFormat="1" ht="25.5" customHeight="1">
      <c r="B89" s="43"/>
      <c r="C89" s="188" t="s">
        <v>161</v>
      </c>
      <c r="D89" s="188" t="s">
        <v>116</v>
      </c>
      <c r="E89" s="189" t="s">
        <v>162</v>
      </c>
      <c r="F89" s="190" t="s">
        <v>163</v>
      </c>
      <c r="G89" s="191" t="s">
        <v>125</v>
      </c>
      <c r="H89" s="192">
        <v>10</v>
      </c>
      <c r="I89" s="193"/>
      <c r="J89" s="194">
        <f>ROUND(I89*H89,2)</f>
        <v>0</v>
      </c>
      <c r="K89" s="190" t="s">
        <v>21</v>
      </c>
      <c r="L89" s="69"/>
      <c r="M89" s="195" t="s">
        <v>21</v>
      </c>
      <c r="N89" s="196" t="s">
        <v>42</v>
      </c>
      <c r="O89" s="44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21" t="s">
        <v>120</v>
      </c>
      <c r="AT89" s="21" t="s">
        <v>116</v>
      </c>
      <c r="AU89" s="21" t="s">
        <v>71</v>
      </c>
      <c r="AY89" s="21" t="s">
        <v>121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21" t="s">
        <v>79</v>
      </c>
      <c r="BK89" s="199">
        <f>ROUND(I89*H89,2)</f>
        <v>0</v>
      </c>
      <c r="BL89" s="21" t="s">
        <v>120</v>
      </c>
      <c r="BM89" s="21" t="s">
        <v>164</v>
      </c>
    </row>
    <row r="90" s="1" customFormat="1" ht="25.5" customHeight="1">
      <c r="B90" s="43"/>
      <c r="C90" s="188" t="s">
        <v>150</v>
      </c>
      <c r="D90" s="188" t="s">
        <v>116</v>
      </c>
      <c r="E90" s="189" t="s">
        <v>165</v>
      </c>
      <c r="F90" s="190" t="s">
        <v>166</v>
      </c>
      <c r="G90" s="191" t="s">
        <v>167</v>
      </c>
      <c r="H90" s="192">
        <v>1</v>
      </c>
      <c r="I90" s="193"/>
      <c r="J90" s="194">
        <f>ROUND(I90*H90,2)</f>
        <v>0</v>
      </c>
      <c r="K90" s="190" t="s">
        <v>21</v>
      </c>
      <c r="L90" s="69"/>
      <c r="M90" s="195" t="s">
        <v>21</v>
      </c>
      <c r="N90" s="196" t="s">
        <v>42</v>
      </c>
      <c r="O90" s="44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21" t="s">
        <v>120</v>
      </c>
      <c r="AT90" s="21" t="s">
        <v>116</v>
      </c>
      <c r="AU90" s="21" t="s">
        <v>71</v>
      </c>
      <c r="AY90" s="21" t="s">
        <v>121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1" t="s">
        <v>79</v>
      </c>
      <c r="BK90" s="199">
        <f>ROUND(I90*H90,2)</f>
        <v>0</v>
      </c>
      <c r="BL90" s="21" t="s">
        <v>120</v>
      </c>
      <c r="BM90" s="21" t="s">
        <v>168</v>
      </c>
    </row>
    <row r="91" s="1" customFormat="1" ht="25.5" customHeight="1">
      <c r="B91" s="43"/>
      <c r="C91" s="188" t="s">
        <v>10</v>
      </c>
      <c r="D91" s="188" t="s">
        <v>116</v>
      </c>
      <c r="E91" s="189" t="s">
        <v>169</v>
      </c>
      <c r="F91" s="190" t="s">
        <v>170</v>
      </c>
      <c r="G91" s="191" t="s">
        <v>167</v>
      </c>
      <c r="H91" s="192">
        <v>1</v>
      </c>
      <c r="I91" s="193"/>
      <c r="J91" s="194">
        <f>ROUND(I91*H91,2)</f>
        <v>0</v>
      </c>
      <c r="K91" s="190" t="s">
        <v>21</v>
      </c>
      <c r="L91" s="69"/>
      <c r="M91" s="195" t="s">
        <v>21</v>
      </c>
      <c r="N91" s="196" t="s">
        <v>42</v>
      </c>
      <c r="O91" s="44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21" t="s">
        <v>120</v>
      </c>
      <c r="AT91" s="21" t="s">
        <v>116</v>
      </c>
      <c r="AU91" s="21" t="s">
        <v>71</v>
      </c>
      <c r="AY91" s="21" t="s">
        <v>121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21" t="s">
        <v>79</v>
      </c>
      <c r="BK91" s="199">
        <f>ROUND(I91*H91,2)</f>
        <v>0</v>
      </c>
      <c r="BL91" s="21" t="s">
        <v>120</v>
      </c>
      <c r="BM91" s="21" t="s">
        <v>171</v>
      </c>
    </row>
    <row r="92" s="1" customFormat="1" ht="16.5" customHeight="1">
      <c r="B92" s="43"/>
      <c r="C92" s="188" t="s">
        <v>153</v>
      </c>
      <c r="D92" s="188" t="s">
        <v>116</v>
      </c>
      <c r="E92" s="189" t="s">
        <v>172</v>
      </c>
      <c r="F92" s="190" t="s">
        <v>173</v>
      </c>
      <c r="G92" s="191" t="s">
        <v>125</v>
      </c>
      <c r="H92" s="192">
        <v>66</v>
      </c>
      <c r="I92" s="193"/>
      <c r="J92" s="194">
        <f>ROUND(I92*H92,2)</f>
        <v>0</v>
      </c>
      <c r="K92" s="190" t="s">
        <v>21</v>
      </c>
      <c r="L92" s="69"/>
      <c r="M92" s="195" t="s">
        <v>21</v>
      </c>
      <c r="N92" s="196" t="s">
        <v>42</v>
      </c>
      <c r="O92" s="44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21" t="s">
        <v>120</v>
      </c>
      <c r="AT92" s="21" t="s">
        <v>116</v>
      </c>
      <c r="AU92" s="21" t="s">
        <v>71</v>
      </c>
      <c r="AY92" s="21" t="s">
        <v>121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1" t="s">
        <v>79</v>
      </c>
      <c r="BK92" s="199">
        <f>ROUND(I92*H92,2)</f>
        <v>0</v>
      </c>
      <c r="BL92" s="21" t="s">
        <v>120</v>
      </c>
      <c r="BM92" s="21" t="s">
        <v>174</v>
      </c>
    </row>
    <row r="93" s="1" customFormat="1" ht="16.5" customHeight="1">
      <c r="B93" s="43"/>
      <c r="C93" s="188" t="s">
        <v>175</v>
      </c>
      <c r="D93" s="188" t="s">
        <v>116</v>
      </c>
      <c r="E93" s="189" t="s">
        <v>176</v>
      </c>
      <c r="F93" s="190" t="s">
        <v>177</v>
      </c>
      <c r="G93" s="191" t="s">
        <v>125</v>
      </c>
      <c r="H93" s="192">
        <v>14</v>
      </c>
      <c r="I93" s="193"/>
      <c r="J93" s="194">
        <f>ROUND(I93*H93,2)</f>
        <v>0</v>
      </c>
      <c r="K93" s="190" t="s">
        <v>21</v>
      </c>
      <c r="L93" s="69"/>
      <c r="M93" s="195" t="s">
        <v>21</v>
      </c>
      <c r="N93" s="196" t="s">
        <v>42</v>
      </c>
      <c r="O93" s="44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21" t="s">
        <v>120</v>
      </c>
      <c r="AT93" s="21" t="s">
        <v>116</v>
      </c>
      <c r="AU93" s="21" t="s">
        <v>71</v>
      </c>
      <c r="AY93" s="21" t="s">
        <v>121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21" t="s">
        <v>79</v>
      </c>
      <c r="BK93" s="199">
        <f>ROUND(I93*H93,2)</f>
        <v>0</v>
      </c>
      <c r="BL93" s="21" t="s">
        <v>120</v>
      </c>
      <c r="BM93" s="21" t="s">
        <v>178</v>
      </c>
    </row>
    <row r="94" s="1" customFormat="1" ht="25.5" customHeight="1">
      <c r="B94" s="43"/>
      <c r="C94" s="188" t="s">
        <v>157</v>
      </c>
      <c r="D94" s="188" t="s">
        <v>116</v>
      </c>
      <c r="E94" s="189" t="s">
        <v>179</v>
      </c>
      <c r="F94" s="190" t="s">
        <v>180</v>
      </c>
      <c r="G94" s="191" t="s">
        <v>119</v>
      </c>
      <c r="H94" s="192">
        <v>2</v>
      </c>
      <c r="I94" s="193"/>
      <c r="J94" s="194">
        <f>ROUND(I94*H94,2)</f>
        <v>0</v>
      </c>
      <c r="K94" s="190" t="s">
        <v>21</v>
      </c>
      <c r="L94" s="69"/>
      <c r="M94" s="195" t="s">
        <v>21</v>
      </c>
      <c r="N94" s="196" t="s">
        <v>42</v>
      </c>
      <c r="O94" s="44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21" t="s">
        <v>120</v>
      </c>
      <c r="AT94" s="21" t="s">
        <v>116</v>
      </c>
      <c r="AU94" s="21" t="s">
        <v>71</v>
      </c>
      <c r="AY94" s="21" t="s">
        <v>121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21" t="s">
        <v>79</v>
      </c>
      <c r="BK94" s="199">
        <f>ROUND(I94*H94,2)</f>
        <v>0</v>
      </c>
      <c r="BL94" s="21" t="s">
        <v>120</v>
      </c>
      <c r="BM94" s="21" t="s">
        <v>181</v>
      </c>
    </row>
    <row r="95" s="1" customFormat="1" ht="25.5" customHeight="1">
      <c r="B95" s="43"/>
      <c r="C95" s="188" t="s">
        <v>182</v>
      </c>
      <c r="D95" s="188" t="s">
        <v>116</v>
      </c>
      <c r="E95" s="189" t="s">
        <v>183</v>
      </c>
      <c r="F95" s="190" t="s">
        <v>184</v>
      </c>
      <c r="G95" s="191" t="s">
        <v>135</v>
      </c>
      <c r="H95" s="192">
        <v>465</v>
      </c>
      <c r="I95" s="193"/>
      <c r="J95" s="194">
        <f>ROUND(I95*H95,2)</f>
        <v>0</v>
      </c>
      <c r="K95" s="190" t="s">
        <v>21</v>
      </c>
      <c r="L95" s="69"/>
      <c r="M95" s="195" t="s">
        <v>21</v>
      </c>
      <c r="N95" s="196" t="s">
        <v>42</v>
      </c>
      <c r="O95" s="44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1" t="s">
        <v>120</v>
      </c>
      <c r="AT95" s="21" t="s">
        <v>116</v>
      </c>
      <c r="AU95" s="21" t="s">
        <v>71</v>
      </c>
      <c r="AY95" s="21" t="s">
        <v>121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1" t="s">
        <v>79</v>
      </c>
      <c r="BK95" s="199">
        <f>ROUND(I95*H95,2)</f>
        <v>0</v>
      </c>
      <c r="BL95" s="21" t="s">
        <v>120</v>
      </c>
      <c r="BM95" s="21" t="s">
        <v>185</v>
      </c>
    </row>
    <row r="96" s="1" customFormat="1" ht="25.5" customHeight="1">
      <c r="B96" s="43"/>
      <c r="C96" s="188" t="s">
        <v>160</v>
      </c>
      <c r="D96" s="188" t="s">
        <v>116</v>
      </c>
      <c r="E96" s="189" t="s">
        <v>186</v>
      </c>
      <c r="F96" s="190" t="s">
        <v>187</v>
      </c>
      <c r="G96" s="191" t="s">
        <v>135</v>
      </c>
      <c r="H96" s="192">
        <v>8</v>
      </c>
      <c r="I96" s="193"/>
      <c r="J96" s="194">
        <f>ROUND(I96*H96,2)</f>
        <v>0</v>
      </c>
      <c r="K96" s="190" t="s">
        <v>21</v>
      </c>
      <c r="L96" s="69"/>
      <c r="M96" s="195" t="s">
        <v>21</v>
      </c>
      <c r="N96" s="196" t="s">
        <v>42</v>
      </c>
      <c r="O96" s="44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21" t="s">
        <v>120</v>
      </c>
      <c r="AT96" s="21" t="s">
        <v>116</v>
      </c>
      <c r="AU96" s="21" t="s">
        <v>71</v>
      </c>
      <c r="AY96" s="21" t="s">
        <v>121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21" t="s">
        <v>79</v>
      </c>
      <c r="BK96" s="199">
        <f>ROUND(I96*H96,2)</f>
        <v>0</v>
      </c>
      <c r="BL96" s="21" t="s">
        <v>120</v>
      </c>
      <c r="BM96" s="21" t="s">
        <v>188</v>
      </c>
    </row>
    <row r="97" s="1" customFormat="1" ht="25.5" customHeight="1">
      <c r="B97" s="43"/>
      <c r="C97" s="188" t="s">
        <v>9</v>
      </c>
      <c r="D97" s="188" t="s">
        <v>116</v>
      </c>
      <c r="E97" s="189" t="s">
        <v>189</v>
      </c>
      <c r="F97" s="190" t="s">
        <v>190</v>
      </c>
      <c r="G97" s="191" t="s">
        <v>135</v>
      </c>
      <c r="H97" s="192">
        <v>473</v>
      </c>
      <c r="I97" s="193"/>
      <c r="J97" s="194">
        <f>ROUND(I97*H97,2)</f>
        <v>0</v>
      </c>
      <c r="K97" s="190" t="s">
        <v>21</v>
      </c>
      <c r="L97" s="69"/>
      <c r="M97" s="195" t="s">
        <v>21</v>
      </c>
      <c r="N97" s="196" t="s">
        <v>42</v>
      </c>
      <c r="O97" s="44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21" t="s">
        <v>120</v>
      </c>
      <c r="AT97" s="21" t="s">
        <v>116</v>
      </c>
      <c r="AU97" s="21" t="s">
        <v>71</v>
      </c>
      <c r="AY97" s="21" t="s">
        <v>121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21" t="s">
        <v>79</v>
      </c>
      <c r="BK97" s="199">
        <f>ROUND(I97*H97,2)</f>
        <v>0</v>
      </c>
      <c r="BL97" s="21" t="s">
        <v>120</v>
      </c>
      <c r="BM97" s="21" t="s">
        <v>191</v>
      </c>
    </row>
    <row r="98" s="1" customFormat="1" ht="16.5" customHeight="1">
      <c r="B98" s="43"/>
      <c r="C98" s="188" t="s">
        <v>164</v>
      </c>
      <c r="D98" s="188" t="s">
        <v>116</v>
      </c>
      <c r="E98" s="189" t="s">
        <v>192</v>
      </c>
      <c r="F98" s="190" t="s">
        <v>193</v>
      </c>
      <c r="G98" s="191" t="s">
        <v>125</v>
      </c>
      <c r="H98" s="192">
        <v>946</v>
      </c>
      <c r="I98" s="193"/>
      <c r="J98" s="194">
        <f>ROUND(I98*H98,2)</f>
        <v>0</v>
      </c>
      <c r="K98" s="190" t="s">
        <v>21</v>
      </c>
      <c r="L98" s="69"/>
      <c r="M98" s="195" t="s">
        <v>21</v>
      </c>
      <c r="N98" s="196" t="s">
        <v>42</v>
      </c>
      <c r="O98" s="44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1" t="s">
        <v>120</v>
      </c>
      <c r="AT98" s="21" t="s">
        <v>116</v>
      </c>
      <c r="AU98" s="21" t="s">
        <v>71</v>
      </c>
      <c r="AY98" s="21" t="s">
        <v>121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1" t="s">
        <v>79</v>
      </c>
      <c r="BK98" s="199">
        <f>ROUND(I98*H98,2)</f>
        <v>0</v>
      </c>
      <c r="BL98" s="21" t="s">
        <v>120</v>
      </c>
      <c r="BM98" s="21" t="s">
        <v>194</v>
      </c>
    </row>
    <row r="99" s="1" customFormat="1" ht="16.5" customHeight="1">
      <c r="B99" s="43"/>
      <c r="C99" s="188" t="s">
        <v>195</v>
      </c>
      <c r="D99" s="188" t="s">
        <v>116</v>
      </c>
      <c r="E99" s="189" t="s">
        <v>196</v>
      </c>
      <c r="F99" s="190" t="s">
        <v>197</v>
      </c>
      <c r="G99" s="191" t="s">
        <v>135</v>
      </c>
      <c r="H99" s="192">
        <v>20</v>
      </c>
      <c r="I99" s="193"/>
      <c r="J99" s="194">
        <f>ROUND(I99*H99,2)</f>
        <v>0</v>
      </c>
      <c r="K99" s="190" t="s">
        <v>21</v>
      </c>
      <c r="L99" s="69"/>
      <c r="M99" s="195" t="s">
        <v>21</v>
      </c>
      <c r="N99" s="196" t="s">
        <v>42</v>
      </c>
      <c r="O99" s="44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1" t="s">
        <v>120</v>
      </c>
      <c r="AT99" s="21" t="s">
        <v>116</v>
      </c>
      <c r="AU99" s="21" t="s">
        <v>71</v>
      </c>
      <c r="AY99" s="21" t="s">
        <v>121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1" t="s">
        <v>79</v>
      </c>
      <c r="BK99" s="199">
        <f>ROUND(I99*H99,2)</f>
        <v>0</v>
      </c>
      <c r="BL99" s="21" t="s">
        <v>120</v>
      </c>
      <c r="BM99" s="21" t="s">
        <v>198</v>
      </c>
    </row>
    <row r="100" s="1" customFormat="1" ht="16.5" customHeight="1">
      <c r="B100" s="43"/>
      <c r="C100" s="188" t="s">
        <v>168</v>
      </c>
      <c r="D100" s="188" t="s">
        <v>116</v>
      </c>
      <c r="E100" s="189" t="s">
        <v>199</v>
      </c>
      <c r="F100" s="190" t="s">
        <v>200</v>
      </c>
      <c r="G100" s="191" t="s">
        <v>135</v>
      </c>
      <c r="H100" s="192">
        <v>465</v>
      </c>
      <c r="I100" s="193"/>
      <c r="J100" s="194">
        <f>ROUND(I100*H100,2)</f>
        <v>0</v>
      </c>
      <c r="K100" s="190" t="s">
        <v>21</v>
      </c>
      <c r="L100" s="69"/>
      <c r="M100" s="195" t="s">
        <v>21</v>
      </c>
      <c r="N100" s="196" t="s">
        <v>42</v>
      </c>
      <c r="O100" s="44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21" t="s">
        <v>120</v>
      </c>
      <c r="AT100" s="21" t="s">
        <v>116</v>
      </c>
      <c r="AU100" s="21" t="s">
        <v>71</v>
      </c>
      <c r="AY100" s="21" t="s">
        <v>121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21" t="s">
        <v>79</v>
      </c>
      <c r="BK100" s="199">
        <f>ROUND(I100*H100,2)</f>
        <v>0</v>
      </c>
      <c r="BL100" s="21" t="s">
        <v>120</v>
      </c>
      <c r="BM100" s="21" t="s">
        <v>201</v>
      </c>
    </row>
    <row r="101" s="1" customFormat="1" ht="16.5" customHeight="1">
      <c r="B101" s="43"/>
      <c r="C101" s="188" t="s">
        <v>202</v>
      </c>
      <c r="D101" s="188" t="s">
        <v>116</v>
      </c>
      <c r="E101" s="189" t="s">
        <v>203</v>
      </c>
      <c r="F101" s="190" t="s">
        <v>204</v>
      </c>
      <c r="G101" s="191" t="s">
        <v>135</v>
      </c>
      <c r="H101" s="192">
        <v>8</v>
      </c>
      <c r="I101" s="193"/>
      <c r="J101" s="194">
        <f>ROUND(I101*H101,2)</f>
        <v>0</v>
      </c>
      <c r="K101" s="190" t="s">
        <v>21</v>
      </c>
      <c r="L101" s="69"/>
      <c r="M101" s="195" t="s">
        <v>21</v>
      </c>
      <c r="N101" s="196" t="s">
        <v>42</v>
      </c>
      <c r="O101" s="44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1" t="s">
        <v>120</v>
      </c>
      <c r="AT101" s="21" t="s">
        <v>116</v>
      </c>
      <c r="AU101" s="21" t="s">
        <v>71</v>
      </c>
      <c r="AY101" s="21" t="s">
        <v>121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1" t="s">
        <v>79</v>
      </c>
      <c r="BK101" s="199">
        <f>ROUND(I101*H101,2)</f>
        <v>0</v>
      </c>
      <c r="BL101" s="21" t="s">
        <v>120</v>
      </c>
      <c r="BM101" s="21" t="s">
        <v>205</v>
      </c>
    </row>
    <row r="102" s="1" customFormat="1" ht="16.5" customHeight="1">
      <c r="B102" s="43"/>
      <c r="C102" s="188" t="s">
        <v>171</v>
      </c>
      <c r="D102" s="188" t="s">
        <v>116</v>
      </c>
      <c r="E102" s="189" t="s">
        <v>206</v>
      </c>
      <c r="F102" s="190" t="s">
        <v>207</v>
      </c>
      <c r="G102" s="191" t="s">
        <v>119</v>
      </c>
      <c r="H102" s="192">
        <v>96.599999999999994</v>
      </c>
      <c r="I102" s="193"/>
      <c r="J102" s="194">
        <f>ROUND(I102*H102,2)</f>
        <v>0</v>
      </c>
      <c r="K102" s="190" t="s">
        <v>21</v>
      </c>
      <c r="L102" s="69"/>
      <c r="M102" s="195" t="s">
        <v>21</v>
      </c>
      <c r="N102" s="196" t="s">
        <v>42</v>
      </c>
      <c r="O102" s="44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21" t="s">
        <v>120</v>
      </c>
      <c r="AT102" s="21" t="s">
        <v>116</v>
      </c>
      <c r="AU102" s="21" t="s">
        <v>71</v>
      </c>
      <c r="AY102" s="21" t="s">
        <v>121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1" t="s">
        <v>79</v>
      </c>
      <c r="BK102" s="199">
        <f>ROUND(I102*H102,2)</f>
        <v>0</v>
      </c>
      <c r="BL102" s="21" t="s">
        <v>120</v>
      </c>
      <c r="BM102" s="21" t="s">
        <v>208</v>
      </c>
    </row>
    <row r="103" s="1" customFormat="1" ht="16.5" customHeight="1">
      <c r="B103" s="43"/>
      <c r="C103" s="188" t="s">
        <v>209</v>
      </c>
      <c r="D103" s="188" t="s">
        <v>116</v>
      </c>
      <c r="E103" s="189" t="s">
        <v>210</v>
      </c>
      <c r="F103" s="190" t="s">
        <v>211</v>
      </c>
      <c r="G103" s="191" t="s">
        <v>119</v>
      </c>
      <c r="H103" s="192">
        <v>96.599999999999994</v>
      </c>
      <c r="I103" s="193"/>
      <c r="J103" s="194">
        <f>ROUND(I103*H103,2)</f>
        <v>0</v>
      </c>
      <c r="K103" s="190" t="s">
        <v>21</v>
      </c>
      <c r="L103" s="69"/>
      <c r="M103" s="195" t="s">
        <v>21</v>
      </c>
      <c r="N103" s="200" t="s">
        <v>42</v>
      </c>
      <c r="O103" s="201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1" t="s">
        <v>120</v>
      </c>
      <c r="AT103" s="21" t="s">
        <v>116</v>
      </c>
      <c r="AU103" s="21" t="s">
        <v>71</v>
      </c>
      <c r="AY103" s="21" t="s">
        <v>121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1" t="s">
        <v>79</v>
      </c>
      <c r="BK103" s="199">
        <f>ROUND(I103*H103,2)</f>
        <v>0</v>
      </c>
      <c r="BL103" s="21" t="s">
        <v>120</v>
      </c>
      <c r="BM103" s="21" t="s">
        <v>212</v>
      </c>
    </row>
    <row r="104" s="1" customFormat="1" ht="6.96" customHeight="1">
      <c r="B104" s="64"/>
      <c r="C104" s="65"/>
      <c r="D104" s="65"/>
      <c r="E104" s="65"/>
      <c r="F104" s="65"/>
      <c r="G104" s="65"/>
      <c r="H104" s="65"/>
      <c r="I104" s="163"/>
      <c r="J104" s="65"/>
      <c r="K104" s="65"/>
      <c r="L104" s="69"/>
    </row>
  </sheetData>
  <sheetProtection sheet="1" autoFilter="0" formatColumns="0" formatRows="0" objects="1" scenarios="1" spinCount="100000" saltValue="rYEaURYnh8xzXyR2/2da9WJY0lZ5RjVeST3dtlFLau0dE9t9yUBHY4gOXuk0soUiE5mmqypLvOXQDgicwN+wig==" hashValue="g+vneeusVVBrBskJXzH/vb40hSRQkMvnZ6GG5xnRcLQaqH5WCpsDG4FJv3vAGqD6IfUgoE17dF/H5iYvx9lRKQ==" algorithmName="SHA-512" password="CC35"/>
  <autoFilter ref="C75:K103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84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ht="36.96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Zhořelecká II.etapa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213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4. 7. 2017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ROUND(J83,2)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="1" customFormat="1" ht="14.4" customHeight="1">
      <c r="B30" s="43"/>
      <c r="C30" s="44"/>
      <c r="D30" s="52" t="s">
        <v>41</v>
      </c>
      <c r="E30" s="52" t="s">
        <v>42</v>
      </c>
      <c r="F30" s="154">
        <f>ROUND(SUM(BE83:BE168), 2)</f>
        <v>0</v>
      </c>
      <c r="G30" s="44"/>
      <c r="H30" s="44"/>
      <c r="I30" s="155">
        <v>0.20999999999999999</v>
      </c>
      <c r="J30" s="154">
        <f>ROUND(ROUND((SUM(BE83:BE168)), 2)*I30, 2)</f>
        <v>0</v>
      </c>
      <c r="K30" s="48"/>
    </row>
    <row r="31" s="1" customFormat="1" ht="14.4" customHeight="1">
      <c r="B31" s="43"/>
      <c r="C31" s="44"/>
      <c r="D31" s="44"/>
      <c r="E31" s="52" t="s">
        <v>43</v>
      </c>
      <c r="F31" s="154">
        <f>ROUND(SUM(BF83:BF168), 2)</f>
        <v>0</v>
      </c>
      <c r="G31" s="44"/>
      <c r="H31" s="44"/>
      <c r="I31" s="155">
        <v>0.14999999999999999</v>
      </c>
      <c r="J31" s="154">
        <f>ROUND(ROUND((SUM(BF83:BF168)),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44</v>
      </c>
      <c r="F32" s="154">
        <f>ROUND(SUM(BG83:BG168),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45</v>
      </c>
      <c r="F33" s="154">
        <f>ROUND(SUM(BH83:BH168),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46</v>
      </c>
      <c r="F34" s="154">
        <f>ROUND(SUM(BI83:BI168),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97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Zhořelecká II.etapa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02 - Parkoviště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Praha</v>
      </c>
      <c r="G49" s="44"/>
      <c r="H49" s="44"/>
      <c r="I49" s="143" t="s">
        <v>25</v>
      </c>
      <c r="J49" s="144" t="str">
        <f>IF(J12="","",J12)</f>
        <v>4. 7. 2017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a.s.</v>
      </c>
      <c r="G51" s="44"/>
      <c r="H51" s="44"/>
      <c r="I51" s="143" t="s">
        <v>33</v>
      </c>
      <c r="J51" s="41" t="str">
        <f>E21</f>
        <v>AVS Projekt s.r.o.</v>
      </c>
      <c r="K51" s="48"/>
    </row>
    <row r="52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98</v>
      </c>
      <c r="D54" s="156"/>
      <c r="E54" s="156"/>
      <c r="F54" s="156"/>
      <c r="G54" s="156"/>
      <c r="H54" s="156"/>
      <c r="I54" s="170"/>
      <c r="J54" s="171" t="s">
        <v>99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100</v>
      </c>
      <c r="D56" s="44"/>
      <c r="E56" s="44"/>
      <c r="F56" s="44"/>
      <c r="G56" s="44"/>
      <c r="H56" s="44"/>
      <c r="I56" s="141"/>
      <c r="J56" s="152">
        <f>J83</f>
        <v>0</v>
      </c>
      <c r="K56" s="48"/>
      <c r="AU56" s="21" t="s">
        <v>101</v>
      </c>
    </row>
    <row r="57" s="8" customFormat="1" ht="24.96" customHeight="1">
      <c r="B57" s="204"/>
      <c r="C57" s="205"/>
      <c r="D57" s="206" t="s">
        <v>214</v>
      </c>
      <c r="E57" s="207"/>
      <c r="F57" s="207"/>
      <c r="G57" s="207"/>
      <c r="H57" s="207"/>
      <c r="I57" s="208"/>
      <c r="J57" s="209">
        <f>J84</f>
        <v>0</v>
      </c>
      <c r="K57" s="210"/>
    </row>
    <row r="58" s="9" customFormat="1" ht="19.92" customHeight="1">
      <c r="B58" s="211"/>
      <c r="C58" s="212"/>
      <c r="D58" s="213" t="s">
        <v>215</v>
      </c>
      <c r="E58" s="214"/>
      <c r="F58" s="214"/>
      <c r="G58" s="214"/>
      <c r="H58" s="214"/>
      <c r="I58" s="215"/>
      <c r="J58" s="216">
        <f>J85</f>
        <v>0</v>
      </c>
      <c r="K58" s="217"/>
    </row>
    <row r="59" s="9" customFormat="1" ht="19.92" customHeight="1">
      <c r="B59" s="211"/>
      <c r="C59" s="212"/>
      <c r="D59" s="213" t="s">
        <v>216</v>
      </c>
      <c r="E59" s="214"/>
      <c r="F59" s="214"/>
      <c r="G59" s="214"/>
      <c r="H59" s="214"/>
      <c r="I59" s="215"/>
      <c r="J59" s="216">
        <f>J102</f>
        <v>0</v>
      </c>
      <c r="K59" s="217"/>
    </row>
    <row r="60" s="9" customFormat="1" ht="19.92" customHeight="1">
      <c r="B60" s="211"/>
      <c r="C60" s="212"/>
      <c r="D60" s="213" t="s">
        <v>217</v>
      </c>
      <c r="E60" s="214"/>
      <c r="F60" s="214"/>
      <c r="G60" s="214"/>
      <c r="H60" s="214"/>
      <c r="I60" s="215"/>
      <c r="J60" s="216">
        <f>J105</f>
        <v>0</v>
      </c>
      <c r="K60" s="217"/>
    </row>
    <row r="61" s="9" customFormat="1" ht="19.92" customHeight="1">
      <c r="B61" s="211"/>
      <c r="C61" s="212"/>
      <c r="D61" s="213" t="s">
        <v>218</v>
      </c>
      <c r="E61" s="214"/>
      <c r="F61" s="214"/>
      <c r="G61" s="214"/>
      <c r="H61" s="214"/>
      <c r="I61" s="215"/>
      <c r="J61" s="216">
        <f>J131</f>
        <v>0</v>
      </c>
      <c r="K61" s="217"/>
    </row>
    <row r="62" s="9" customFormat="1" ht="19.92" customHeight="1">
      <c r="B62" s="211"/>
      <c r="C62" s="212"/>
      <c r="D62" s="213" t="s">
        <v>219</v>
      </c>
      <c r="E62" s="214"/>
      <c r="F62" s="214"/>
      <c r="G62" s="214"/>
      <c r="H62" s="214"/>
      <c r="I62" s="215"/>
      <c r="J62" s="216">
        <f>J160</f>
        <v>0</v>
      </c>
      <c r="K62" s="217"/>
    </row>
    <row r="63" s="9" customFormat="1" ht="19.92" customHeight="1">
      <c r="B63" s="211"/>
      <c r="C63" s="212"/>
      <c r="D63" s="213" t="s">
        <v>220</v>
      </c>
      <c r="E63" s="214"/>
      <c r="F63" s="214"/>
      <c r="G63" s="214"/>
      <c r="H63" s="214"/>
      <c r="I63" s="215"/>
      <c r="J63" s="216">
        <f>J166</f>
        <v>0</v>
      </c>
      <c r="K63" s="217"/>
    </row>
    <row r="64" s="1" customFormat="1" ht="21.84" customHeight="1">
      <c r="B64" s="43"/>
      <c r="C64" s="44"/>
      <c r="D64" s="44"/>
      <c r="E64" s="44"/>
      <c r="F64" s="44"/>
      <c r="G64" s="44"/>
      <c r="H64" s="44"/>
      <c r="I64" s="141"/>
      <c r="J64" s="44"/>
      <c r="K64" s="48"/>
    </row>
    <row r="65" s="1" customFormat="1" ht="6.96" customHeight="1">
      <c r="B65" s="64"/>
      <c r="C65" s="65"/>
      <c r="D65" s="65"/>
      <c r="E65" s="65"/>
      <c r="F65" s="65"/>
      <c r="G65" s="65"/>
      <c r="H65" s="65"/>
      <c r="I65" s="163"/>
      <c r="J65" s="65"/>
      <c r="K65" s="66"/>
    </row>
    <row r="69" s="1" customFormat="1" ht="6.96" customHeight="1">
      <c r="B69" s="67"/>
      <c r="C69" s="68"/>
      <c r="D69" s="68"/>
      <c r="E69" s="68"/>
      <c r="F69" s="68"/>
      <c r="G69" s="68"/>
      <c r="H69" s="68"/>
      <c r="I69" s="166"/>
      <c r="J69" s="68"/>
      <c r="K69" s="68"/>
      <c r="L69" s="69"/>
    </row>
    <row r="70" s="1" customFormat="1" ht="36.96" customHeight="1">
      <c r="B70" s="43"/>
      <c r="C70" s="70" t="s">
        <v>102</v>
      </c>
      <c r="D70" s="71"/>
      <c r="E70" s="71"/>
      <c r="F70" s="71"/>
      <c r="G70" s="71"/>
      <c r="H70" s="71"/>
      <c r="I70" s="174"/>
      <c r="J70" s="71"/>
      <c r="K70" s="71"/>
      <c r="L70" s="69"/>
    </row>
    <row r="71" s="1" customFormat="1" ht="6.96" customHeight="1">
      <c r="B71" s="43"/>
      <c r="C71" s="71"/>
      <c r="D71" s="71"/>
      <c r="E71" s="71"/>
      <c r="F71" s="71"/>
      <c r="G71" s="71"/>
      <c r="H71" s="71"/>
      <c r="I71" s="174"/>
      <c r="J71" s="71"/>
      <c r="K71" s="71"/>
      <c r="L71" s="69"/>
    </row>
    <row r="72" s="1" customFormat="1" ht="14.4" customHeight="1">
      <c r="B72" s="43"/>
      <c r="C72" s="73" t="s">
        <v>18</v>
      </c>
      <c r="D72" s="71"/>
      <c r="E72" s="71"/>
      <c r="F72" s="71"/>
      <c r="G72" s="71"/>
      <c r="H72" s="71"/>
      <c r="I72" s="174"/>
      <c r="J72" s="71"/>
      <c r="K72" s="71"/>
      <c r="L72" s="69"/>
    </row>
    <row r="73" s="1" customFormat="1" ht="16.5" customHeight="1">
      <c r="B73" s="43"/>
      <c r="C73" s="71"/>
      <c r="D73" s="71"/>
      <c r="E73" s="175" t="str">
        <f>E7</f>
        <v>Zhořelecká II.etapa</v>
      </c>
      <c r="F73" s="73"/>
      <c r="G73" s="73"/>
      <c r="H73" s="73"/>
      <c r="I73" s="174"/>
      <c r="J73" s="71"/>
      <c r="K73" s="71"/>
      <c r="L73" s="69"/>
    </row>
    <row r="74" s="1" customFormat="1" ht="14.4" customHeight="1">
      <c r="B74" s="43"/>
      <c r="C74" s="73" t="s">
        <v>94</v>
      </c>
      <c r="D74" s="71"/>
      <c r="E74" s="71"/>
      <c r="F74" s="71"/>
      <c r="G74" s="71"/>
      <c r="H74" s="71"/>
      <c r="I74" s="174"/>
      <c r="J74" s="71"/>
      <c r="K74" s="71"/>
      <c r="L74" s="69"/>
    </row>
    <row r="75" s="1" customFormat="1" ht="17.25" customHeight="1">
      <c r="B75" s="43"/>
      <c r="C75" s="71"/>
      <c r="D75" s="71"/>
      <c r="E75" s="79" t="str">
        <f>E9</f>
        <v>02 - Parkoviště</v>
      </c>
      <c r="F75" s="71"/>
      <c r="G75" s="71"/>
      <c r="H75" s="71"/>
      <c r="I75" s="174"/>
      <c r="J75" s="71"/>
      <c r="K75" s="71"/>
      <c r="L75" s="69"/>
    </row>
    <row r="76" s="1" customFormat="1" ht="6.96" customHeight="1">
      <c r="B76" s="43"/>
      <c r="C76" s="71"/>
      <c r="D76" s="71"/>
      <c r="E76" s="71"/>
      <c r="F76" s="71"/>
      <c r="G76" s="71"/>
      <c r="H76" s="71"/>
      <c r="I76" s="174"/>
      <c r="J76" s="71"/>
      <c r="K76" s="71"/>
      <c r="L76" s="69"/>
    </row>
    <row r="77" s="1" customFormat="1" ht="18" customHeight="1">
      <c r="B77" s="43"/>
      <c r="C77" s="73" t="s">
        <v>23</v>
      </c>
      <c r="D77" s="71"/>
      <c r="E77" s="71"/>
      <c r="F77" s="176" t="str">
        <f>F12</f>
        <v>Praha</v>
      </c>
      <c r="G77" s="71"/>
      <c r="H77" s="71"/>
      <c r="I77" s="177" t="s">
        <v>25</v>
      </c>
      <c r="J77" s="82" t="str">
        <f>IF(J12="","",J12)</f>
        <v>4. 7. 2017</v>
      </c>
      <c r="K77" s="71"/>
      <c r="L77" s="69"/>
    </row>
    <row r="78" s="1" customFormat="1" ht="6.96" customHeight="1">
      <c r="B78" s="43"/>
      <c r="C78" s="71"/>
      <c r="D78" s="71"/>
      <c r="E78" s="71"/>
      <c r="F78" s="71"/>
      <c r="G78" s="71"/>
      <c r="H78" s="71"/>
      <c r="I78" s="174"/>
      <c r="J78" s="71"/>
      <c r="K78" s="71"/>
      <c r="L78" s="69"/>
    </row>
    <row r="79" s="1" customFormat="1">
      <c r="B79" s="43"/>
      <c r="C79" s="73" t="s">
        <v>27</v>
      </c>
      <c r="D79" s="71"/>
      <c r="E79" s="71"/>
      <c r="F79" s="176" t="str">
        <f>E15</f>
        <v>TSK a.s.</v>
      </c>
      <c r="G79" s="71"/>
      <c r="H79" s="71"/>
      <c r="I79" s="177" t="s">
        <v>33</v>
      </c>
      <c r="J79" s="176" t="str">
        <f>E21</f>
        <v>AVS Projekt s.r.o.</v>
      </c>
      <c r="K79" s="71"/>
      <c r="L79" s="69"/>
    </row>
    <row r="80" s="1" customFormat="1" ht="14.4" customHeight="1">
      <c r="B80" s="43"/>
      <c r="C80" s="73" t="s">
        <v>31</v>
      </c>
      <c r="D80" s="71"/>
      <c r="E80" s="71"/>
      <c r="F80" s="176" t="str">
        <f>IF(E18="","",E18)</f>
        <v/>
      </c>
      <c r="G80" s="71"/>
      <c r="H80" s="71"/>
      <c r="I80" s="174"/>
      <c r="J80" s="71"/>
      <c r="K80" s="71"/>
      <c r="L80" s="69"/>
    </row>
    <row r="81" s="1" customFormat="1" ht="10.32" customHeight="1">
      <c r="B81" s="43"/>
      <c r="C81" s="71"/>
      <c r="D81" s="71"/>
      <c r="E81" s="71"/>
      <c r="F81" s="71"/>
      <c r="G81" s="71"/>
      <c r="H81" s="71"/>
      <c r="I81" s="174"/>
      <c r="J81" s="71"/>
      <c r="K81" s="71"/>
      <c r="L81" s="69"/>
    </row>
    <row r="82" s="7" customFormat="1" ht="29.28" customHeight="1">
      <c r="B82" s="178"/>
      <c r="C82" s="179" t="s">
        <v>103</v>
      </c>
      <c r="D82" s="180" t="s">
        <v>56</v>
      </c>
      <c r="E82" s="180" t="s">
        <v>52</v>
      </c>
      <c r="F82" s="180" t="s">
        <v>104</v>
      </c>
      <c r="G82" s="180" t="s">
        <v>105</v>
      </c>
      <c r="H82" s="180" t="s">
        <v>106</v>
      </c>
      <c r="I82" s="181" t="s">
        <v>107</v>
      </c>
      <c r="J82" s="180" t="s">
        <v>99</v>
      </c>
      <c r="K82" s="182" t="s">
        <v>108</v>
      </c>
      <c r="L82" s="183"/>
      <c r="M82" s="99" t="s">
        <v>109</v>
      </c>
      <c r="N82" s="100" t="s">
        <v>41</v>
      </c>
      <c r="O82" s="100" t="s">
        <v>110</v>
      </c>
      <c r="P82" s="100" t="s">
        <v>111</v>
      </c>
      <c r="Q82" s="100" t="s">
        <v>112</v>
      </c>
      <c r="R82" s="100" t="s">
        <v>113</v>
      </c>
      <c r="S82" s="100" t="s">
        <v>114</v>
      </c>
      <c r="T82" s="101" t="s">
        <v>115</v>
      </c>
    </row>
    <row r="83" s="1" customFormat="1" ht="29.28" customHeight="1">
      <c r="B83" s="43"/>
      <c r="C83" s="105" t="s">
        <v>100</v>
      </c>
      <c r="D83" s="71"/>
      <c r="E83" s="71"/>
      <c r="F83" s="71"/>
      <c r="G83" s="71"/>
      <c r="H83" s="71"/>
      <c r="I83" s="174"/>
      <c r="J83" s="184">
        <f>BK83</f>
        <v>0</v>
      </c>
      <c r="K83" s="71"/>
      <c r="L83" s="69"/>
      <c r="M83" s="102"/>
      <c r="N83" s="103"/>
      <c r="O83" s="103"/>
      <c r="P83" s="185">
        <f>P84</f>
        <v>0</v>
      </c>
      <c r="Q83" s="103"/>
      <c r="R83" s="185">
        <f>R84</f>
        <v>305.78570500000001</v>
      </c>
      <c r="S83" s="103"/>
      <c r="T83" s="186">
        <f>T84</f>
        <v>2149.1399999999999</v>
      </c>
      <c r="AT83" s="21" t="s">
        <v>70</v>
      </c>
      <c r="AU83" s="21" t="s">
        <v>101</v>
      </c>
      <c r="BK83" s="187">
        <f>BK84</f>
        <v>0</v>
      </c>
    </row>
    <row r="84" s="10" customFormat="1" ht="37.44001" customHeight="1">
      <c r="B84" s="218"/>
      <c r="C84" s="219"/>
      <c r="D84" s="220" t="s">
        <v>70</v>
      </c>
      <c r="E84" s="221" t="s">
        <v>221</v>
      </c>
      <c r="F84" s="221" t="s">
        <v>222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P85+P102+P105+P131+P160+P166</f>
        <v>0</v>
      </c>
      <c r="Q84" s="226"/>
      <c r="R84" s="227">
        <f>R85+R102+R105+R131+R160+R166</f>
        <v>305.78570500000001</v>
      </c>
      <c r="S84" s="226"/>
      <c r="T84" s="228">
        <f>T85+T102+T105+T131+T160+T166</f>
        <v>2149.1399999999999</v>
      </c>
      <c r="AR84" s="229" t="s">
        <v>79</v>
      </c>
      <c r="AT84" s="230" t="s">
        <v>70</v>
      </c>
      <c r="AU84" s="230" t="s">
        <v>71</v>
      </c>
      <c r="AY84" s="229" t="s">
        <v>121</v>
      </c>
      <c r="BK84" s="231">
        <f>BK85+BK102+BK105+BK131+BK160+BK166</f>
        <v>0</v>
      </c>
    </row>
    <row r="85" s="10" customFormat="1" ht="19.92" customHeight="1">
      <c r="B85" s="218"/>
      <c r="C85" s="219"/>
      <c r="D85" s="220" t="s">
        <v>70</v>
      </c>
      <c r="E85" s="232" t="s">
        <v>79</v>
      </c>
      <c r="F85" s="232" t="s">
        <v>223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SUM(P86:P101)</f>
        <v>0</v>
      </c>
      <c r="Q85" s="226"/>
      <c r="R85" s="227">
        <f>SUM(R86:R101)</f>
        <v>0.49005500000000002</v>
      </c>
      <c r="S85" s="226"/>
      <c r="T85" s="228">
        <f>SUM(T86:T101)</f>
        <v>2083.9400000000001</v>
      </c>
      <c r="AR85" s="229" t="s">
        <v>79</v>
      </c>
      <c r="AT85" s="230" t="s">
        <v>70</v>
      </c>
      <c r="AU85" s="230" t="s">
        <v>79</v>
      </c>
      <c r="AY85" s="229" t="s">
        <v>121</v>
      </c>
      <c r="BK85" s="231">
        <f>SUM(BK86:BK101)</f>
        <v>0</v>
      </c>
    </row>
    <row r="86" s="1" customFormat="1" ht="38.25" customHeight="1">
      <c r="B86" s="43"/>
      <c r="C86" s="188" t="s">
        <v>79</v>
      </c>
      <c r="D86" s="188" t="s">
        <v>116</v>
      </c>
      <c r="E86" s="189" t="s">
        <v>224</v>
      </c>
      <c r="F86" s="190" t="s">
        <v>225</v>
      </c>
      <c r="G86" s="191" t="s">
        <v>226</v>
      </c>
      <c r="H86" s="192">
        <v>3260</v>
      </c>
      <c r="I86" s="193"/>
      <c r="J86" s="194">
        <f>ROUND(I86*H86,2)</f>
        <v>0</v>
      </c>
      <c r="K86" s="190" t="s">
        <v>227</v>
      </c>
      <c r="L86" s="69"/>
      <c r="M86" s="195" t="s">
        <v>21</v>
      </c>
      <c r="N86" s="196" t="s">
        <v>42</v>
      </c>
      <c r="O86" s="44"/>
      <c r="P86" s="197">
        <f>O86*H86</f>
        <v>0</v>
      </c>
      <c r="Q86" s="197">
        <v>0</v>
      </c>
      <c r="R86" s="197">
        <f>Q86*H86</f>
        <v>0</v>
      </c>
      <c r="S86" s="197">
        <v>0.57999999999999996</v>
      </c>
      <c r="T86" s="198">
        <f>S86*H86</f>
        <v>1890.8</v>
      </c>
      <c r="AR86" s="21" t="s">
        <v>120</v>
      </c>
      <c r="AT86" s="21" t="s">
        <v>116</v>
      </c>
      <c r="AU86" s="21" t="s">
        <v>81</v>
      </c>
      <c r="AY86" s="21" t="s">
        <v>121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1" t="s">
        <v>79</v>
      </c>
      <c r="BK86" s="199">
        <f>ROUND(I86*H86,2)</f>
        <v>0</v>
      </c>
      <c r="BL86" s="21" t="s">
        <v>120</v>
      </c>
      <c r="BM86" s="21" t="s">
        <v>228</v>
      </c>
    </row>
    <row r="87" s="11" customFormat="1">
      <c r="B87" s="234"/>
      <c r="C87" s="235"/>
      <c r="D87" s="236" t="s">
        <v>229</v>
      </c>
      <c r="E87" s="237" t="s">
        <v>21</v>
      </c>
      <c r="F87" s="238" t="s">
        <v>230</v>
      </c>
      <c r="G87" s="235"/>
      <c r="H87" s="239">
        <v>3260</v>
      </c>
      <c r="I87" s="240"/>
      <c r="J87" s="235"/>
      <c r="K87" s="235"/>
      <c r="L87" s="241"/>
      <c r="M87" s="242"/>
      <c r="N87" s="243"/>
      <c r="O87" s="243"/>
      <c r="P87" s="243"/>
      <c r="Q87" s="243"/>
      <c r="R87" s="243"/>
      <c r="S87" s="243"/>
      <c r="T87" s="244"/>
      <c r="AT87" s="245" t="s">
        <v>229</v>
      </c>
      <c r="AU87" s="245" t="s">
        <v>81</v>
      </c>
      <c r="AV87" s="11" t="s">
        <v>81</v>
      </c>
      <c r="AW87" s="11" t="s">
        <v>35</v>
      </c>
      <c r="AX87" s="11" t="s">
        <v>79</v>
      </c>
      <c r="AY87" s="245" t="s">
        <v>121</v>
      </c>
    </row>
    <row r="88" s="1" customFormat="1" ht="38.25" customHeight="1">
      <c r="B88" s="43"/>
      <c r="C88" s="188" t="s">
        <v>81</v>
      </c>
      <c r="D88" s="188" t="s">
        <v>116</v>
      </c>
      <c r="E88" s="189" t="s">
        <v>231</v>
      </c>
      <c r="F88" s="190" t="s">
        <v>232</v>
      </c>
      <c r="G88" s="191" t="s">
        <v>226</v>
      </c>
      <c r="H88" s="192">
        <v>90</v>
      </c>
      <c r="I88" s="193"/>
      <c r="J88" s="194">
        <f>ROUND(I88*H88,2)</f>
        <v>0</v>
      </c>
      <c r="K88" s="190" t="s">
        <v>233</v>
      </c>
      <c r="L88" s="69"/>
      <c r="M88" s="195" t="s">
        <v>21</v>
      </c>
      <c r="N88" s="196" t="s">
        <v>42</v>
      </c>
      <c r="O88" s="44"/>
      <c r="P88" s="197">
        <f>O88*H88</f>
        <v>0</v>
      </c>
      <c r="Q88" s="197">
        <v>0</v>
      </c>
      <c r="R88" s="197">
        <f>Q88*H88</f>
        <v>0</v>
      </c>
      <c r="S88" s="197">
        <v>0.098000000000000004</v>
      </c>
      <c r="T88" s="198">
        <f>S88*H88</f>
        <v>8.8200000000000003</v>
      </c>
      <c r="AR88" s="21" t="s">
        <v>120</v>
      </c>
      <c r="AT88" s="21" t="s">
        <v>116</v>
      </c>
      <c r="AU88" s="21" t="s">
        <v>81</v>
      </c>
      <c r="AY88" s="21" t="s">
        <v>121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21" t="s">
        <v>79</v>
      </c>
      <c r="BK88" s="199">
        <f>ROUND(I88*H88,2)</f>
        <v>0</v>
      </c>
      <c r="BL88" s="21" t="s">
        <v>120</v>
      </c>
      <c r="BM88" s="21" t="s">
        <v>234</v>
      </c>
    </row>
    <row r="89" s="11" customFormat="1">
      <c r="B89" s="234"/>
      <c r="C89" s="235"/>
      <c r="D89" s="236" t="s">
        <v>229</v>
      </c>
      <c r="E89" s="237" t="s">
        <v>21</v>
      </c>
      <c r="F89" s="238" t="s">
        <v>235</v>
      </c>
      <c r="G89" s="235"/>
      <c r="H89" s="239">
        <v>90</v>
      </c>
      <c r="I89" s="240"/>
      <c r="J89" s="235"/>
      <c r="K89" s="235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229</v>
      </c>
      <c r="AU89" s="245" t="s">
        <v>81</v>
      </c>
      <c r="AV89" s="11" t="s">
        <v>81</v>
      </c>
      <c r="AW89" s="11" t="s">
        <v>35</v>
      </c>
      <c r="AX89" s="11" t="s">
        <v>79</v>
      </c>
      <c r="AY89" s="245" t="s">
        <v>121</v>
      </c>
    </row>
    <row r="90" s="1" customFormat="1" ht="38.25" customHeight="1">
      <c r="B90" s="43"/>
      <c r="C90" s="188" t="s">
        <v>127</v>
      </c>
      <c r="D90" s="188" t="s">
        <v>116</v>
      </c>
      <c r="E90" s="189" t="s">
        <v>236</v>
      </c>
      <c r="F90" s="190" t="s">
        <v>237</v>
      </c>
      <c r="G90" s="191" t="s">
        <v>226</v>
      </c>
      <c r="H90" s="192">
        <v>1440</v>
      </c>
      <c r="I90" s="193"/>
      <c r="J90" s="194">
        <f>ROUND(I90*H90,2)</f>
        <v>0</v>
      </c>
      <c r="K90" s="190" t="s">
        <v>227</v>
      </c>
      <c r="L90" s="69"/>
      <c r="M90" s="195" t="s">
        <v>21</v>
      </c>
      <c r="N90" s="196" t="s">
        <v>42</v>
      </c>
      <c r="O90" s="44"/>
      <c r="P90" s="197">
        <f>O90*H90</f>
        <v>0</v>
      </c>
      <c r="Q90" s="197">
        <v>4.0000000000000003E-05</v>
      </c>
      <c r="R90" s="197">
        <f>Q90*H90</f>
        <v>0.057600000000000005</v>
      </c>
      <c r="S90" s="197">
        <v>0.128</v>
      </c>
      <c r="T90" s="198">
        <f>S90*H90</f>
        <v>184.31999999999999</v>
      </c>
      <c r="AR90" s="21" t="s">
        <v>120</v>
      </c>
      <c r="AT90" s="21" t="s">
        <v>116</v>
      </c>
      <c r="AU90" s="21" t="s">
        <v>81</v>
      </c>
      <c r="AY90" s="21" t="s">
        <v>121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1" t="s">
        <v>79</v>
      </c>
      <c r="BK90" s="199">
        <f>ROUND(I90*H90,2)</f>
        <v>0</v>
      </c>
      <c r="BL90" s="21" t="s">
        <v>120</v>
      </c>
      <c r="BM90" s="21" t="s">
        <v>238</v>
      </c>
    </row>
    <row r="91" s="11" customFormat="1">
      <c r="B91" s="234"/>
      <c r="C91" s="235"/>
      <c r="D91" s="236" t="s">
        <v>229</v>
      </c>
      <c r="E91" s="237" t="s">
        <v>21</v>
      </c>
      <c r="F91" s="238" t="s">
        <v>239</v>
      </c>
      <c r="G91" s="235"/>
      <c r="H91" s="239">
        <v>1440</v>
      </c>
      <c r="I91" s="240"/>
      <c r="J91" s="235"/>
      <c r="K91" s="235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229</v>
      </c>
      <c r="AU91" s="245" t="s">
        <v>81</v>
      </c>
      <c r="AV91" s="11" t="s">
        <v>81</v>
      </c>
      <c r="AW91" s="11" t="s">
        <v>35</v>
      </c>
      <c r="AX91" s="11" t="s">
        <v>79</v>
      </c>
      <c r="AY91" s="245" t="s">
        <v>121</v>
      </c>
    </row>
    <row r="92" s="1" customFormat="1" ht="16.5" customHeight="1">
      <c r="B92" s="43"/>
      <c r="C92" s="188" t="s">
        <v>120</v>
      </c>
      <c r="D92" s="188" t="s">
        <v>116</v>
      </c>
      <c r="E92" s="189" t="s">
        <v>240</v>
      </c>
      <c r="F92" s="190" t="s">
        <v>241</v>
      </c>
      <c r="G92" s="191" t="s">
        <v>226</v>
      </c>
      <c r="H92" s="192">
        <v>3260</v>
      </c>
      <c r="I92" s="193"/>
      <c r="J92" s="194">
        <f>ROUND(I92*H92,2)</f>
        <v>0</v>
      </c>
      <c r="K92" s="190" t="s">
        <v>227</v>
      </c>
      <c r="L92" s="69"/>
      <c r="M92" s="195" t="s">
        <v>21</v>
      </c>
      <c r="N92" s="196" t="s">
        <v>42</v>
      </c>
      <c r="O92" s="44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21" t="s">
        <v>120</v>
      </c>
      <c r="AT92" s="21" t="s">
        <v>116</v>
      </c>
      <c r="AU92" s="21" t="s">
        <v>81</v>
      </c>
      <c r="AY92" s="21" t="s">
        <v>121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1" t="s">
        <v>79</v>
      </c>
      <c r="BK92" s="199">
        <f>ROUND(I92*H92,2)</f>
        <v>0</v>
      </c>
      <c r="BL92" s="21" t="s">
        <v>120</v>
      </c>
      <c r="BM92" s="21" t="s">
        <v>242</v>
      </c>
    </row>
    <row r="93" s="11" customFormat="1">
      <c r="B93" s="234"/>
      <c r="C93" s="235"/>
      <c r="D93" s="236" t="s">
        <v>229</v>
      </c>
      <c r="E93" s="237" t="s">
        <v>21</v>
      </c>
      <c r="F93" s="238" t="s">
        <v>230</v>
      </c>
      <c r="G93" s="235"/>
      <c r="H93" s="239">
        <v>3260</v>
      </c>
      <c r="I93" s="240"/>
      <c r="J93" s="235"/>
      <c r="K93" s="235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229</v>
      </c>
      <c r="AU93" s="245" t="s">
        <v>81</v>
      </c>
      <c r="AV93" s="11" t="s">
        <v>81</v>
      </c>
      <c r="AW93" s="11" t="s">
        <v>35</v>
      </c>
      <c r="AX93" s="11" t="s">
        <v>79</v>
      </c>
      <c r="AY93" s="245" t="s">
        <v>121</v>
      </c>
    </row>
    <row r="94" s="1" customFormat="1" ht="25.5" customHeight="1">
      <c r="B94" s="43"/>
      <c r="C94" s="188" t="s">
        <v>132</v>
      </c>
      <c r="D94" s="188" t="s">
        <v>116</v>
      </c>
      <c r="E94" s="189" t="s">
        <v>243</v>
      </c>
      <c r="F94" s="190" t="s">
        <v>244</v>
      </c>
      <c r="G94" s="191" t="s">
        <v>226</v>
      </c>
      <c r="H94" s="192">
        <v>182</v>
      </c>
      <c r="I94" s="193"/>
      <c r="J94" s="194">
        <f>ROUND(I94*H94,2)</f>
        <v>0</v>
      </c>
      <c r="K94" s="190" t="s">
        <v>227</v>
      </c>
      <c r="L94" s="69"/>
      <c r="M94" s="195" t="s">
        <v>21</v>
      </c>
      <c r="N94" s="196" t="s">
        <v>42</v>
      </c>
      <c r="O94" s="44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21" t="s">
        <v>120</v>
      </c>
      <c r="AT94" s="21" t="s">
        <v>116</v>
      </c>
      <c r="AU94" s="21" t="s">
        <v>81</v>
      </c>
      <c r="AY94" s="21" t="s">
        <v>121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21" t="s">
        <v>79</v>
      </c>
      <c r="BK94" s="199">
        <f>ROUND(I94*H94,2)</f>
        <v>0</v>
      </c>
      <c r="BL94" s="21" t="s">
        <v>120</v>
      </c>
      <c r="BM94" s="21" t="s">
        <v>245</v>
      </c>
    </row>
    <row r="95" s="11" customFormat="1">
      <c r="B95" s="234"/>
      <c r="C95" s="235"/>
      <c r="D95" s="236" t="s">
        <v>229</v>
      </c>
      <c r="E95" s="237" t="s">
        <v>21</v>
      </c>
      <c r="F95" s="238" t="s">
        <v>246</v>
      </c>
      <c r="G95" s="235"/>
      <c r="H95" s="239">
        <v>182</v>
      </c>
      <c r="I95" s="240"/>
      <c r="J95" s="235"/>
      <c r="K95" s="235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229</v>
      </c>
      <c r="AU95" s="245" t="s">
        <v>81</v>
      </c>
      <c r="AV95" s="11" t="s">
        <v>81</v>
      </c>
      <c r="AW95" s="11" t="s">
        <v>35</v>
      </c>
      <c r="AX95" s="11" t="s">
        <v>79</v>
      </c>
      <c r="AY95" s="245" t="s">
        <v>121</v>
      </c>
    </row>
    <row r="96" s="1" customFormat="1" ht="25.5" customHeight="1">
      <c r="B96" s="43"/>
      <c r="C96" s="188" t="s">
        <v>136</v>
      </c>
      <c r="D96" s="188" t="s">
        <v>116</v>
      </c>
      <c r="E96" s="189" t="s">
        <v>247</v>
      </c>
      <c r="F96" s="190" t="s">
        <v>248</v>
      </c>
      <c r="G96" s="191" t="s">
        <v>226</v>
      </c>
      <c r="H96" s="192">
        <v>182</v>
      </c>
      <c r="I96" s="193"/>
      <c r="J96" s="194">
        <f>ROUND(I96*H96,2)</f>
        <v>0</v>
      </c>
      <c r="K96" s="190" t="s">
        <v>227</v>
      </c>
      <c r="L96" s="69"/>
      <c r="M96" s="195" t="s">
        <v>21</v>
      </c>
      <c r="N96" s="196" t="s">
        <v>42</v>
      </c>
      <c r="O96" s="44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21" t="s">
        <v>120</v>
      </c>
      <c r="AT96" s="21" t="s">
        <v>116</v>
      </c>
      <c r="AU96" s="21" t="s">
        <v>81</v>
      </c>
      <c r="AY96" s="21" t="s">
        <v>121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21" t="s">
        <v>79</v>
      </c>
      <c r="BK96" s="199">
        <f>ROUND(I96*H96,2)</f>
        <v>0</v>
      </c>
      <c r="BL96" s="21" t="s">
        <v>120</v>
      </c>
      <c r="BM96" s="21" t="s">
        <v>249</v>
      </c>
    </row>
    <row r="97" s="11" customFormat="1">
      <c r="B97" s="234"/>
      <c r="C97" s="235"/>
      <c r="D97" s="236" t="s">
        <v>229</v>
      </c>
      <c r="E97" s="237" t="s">
        <v>21</v>
      </c>
      <c r="F97" s="238" t="s">
        <v>246</v>
      </c>
      <c r="G97" s="235"/>
      <c r="H97" s="239">
        <v>182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229</v>
      </c>
      <c r="AU97" s="245" t="s">
        <v>81</v>
      </c>
      <c r="AV97" s="11" t="s">
        <v>81</v>
      </c>
      <c r="AW97" s="11" t="s">
        <v>35</v>
      </c>
      <c r="AX97" s="11" t="s">
        <v>79</v>
      </c>
      <c r="AY97" s="245" t="s">
        <v>121</v>
      </c>
    </row>
    <row r="98" s="1" customFormat="1" ht="16.5" customHeight="1">
      <c r="B98" s="43"/>
      <c r="C98" s="246" t="s">
        <v>140</v>
      </c>
      <c r="D98" s="246" t="s">
        <v>250</v>
      </c>
      <c r="E98" s="247" t="s">
        <v>251</v>
      </c>
      <c r="F98" s="248" t="s">
        <v>252</v>
      </c>
      <c r="G98" s="249" t="s">
        <v>253</v>
      </c>
      <c r="H98" s="250">
        <v>0.45499999999999902</v>
      </c>
      <c r="I98" s="251"/>
      <c r="J98" s="252">
        <f>ROUND(I98*H98,2)</f>
        <v>0</v>
      </c>
      <c r="K98" s="248" t="s">
        <v>233</v>
      </c>
      <c r="L98" s="253"/>
      <c r="M98" s="254" t="s">
        <v>21</v>
      </c>
      <c r="N98" s="255" t="s">
        <v>42</v>
      </c>
      <c r="O98" s="44"/>
      <c r="P98" s="197">
        <f>O98*H98</f>
        <v>0</v>
      </c>
      <c r="Q98" s="197">
        <v>0.001</v>
      </c>
      <c r="R98" s="197">
        <f>Q98*H98</f>
        <v>0.00045499999999999902</v>
      </c>
      <c r="S98" s="197">
        <v>0</v>
      </c>
      <c r="T98" s="198">
        <f>S98*H98</f>
        <v>0</v>
      </c>
      <c r="AR98" s="21" t="s">
        <v>139</v>
      </c>
      <c r="AT98" s="21" t="s">
        <v>250</v>
      </c>
      <c r="AU98" s="21" t="s">
        <v>81</v>
      </c>
      <c r="AY98" s="21" t="s">
        <v>121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1" t="s">
        <v>79</v>
      </c>
      <c r="BK98" s="199">
        <f>ROUND(I98*H98,2)</f>
        <v>0</v>
      </c>
      <c r="BL98" s="21" t="s">
        <v>120</v>
      </c>
      <c r="BM98" s="21" t="s">
        <v>254</v>
      </c>
    </row>
    <row r="99" s="11" customFormat="1">
      <c r="B99" s="234"/>
      <c r="C99" s="235"/>
      <c r="D99" s="236" t="s">
        <v>229</v>
      </c>
      <c r="E99" s="235"/>
      <c r="F99" s="238" t="s">
        <v>255</v>
      </c>
      <c r="G99" s="235"/>
      <c r="H99" s="239">
        <v>0.45499999999999902</v>
      </c>
      <c r="I99" s="240"/>
      <c r="J99" s="235"/>
      <c r="K99" s="235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229</v>
      </c>
      <c r="AU99" s="245" t="s">
        <v>81</v>
      </c>
      <c r="AV99" s="11" t="s">
        <v>81</v>
      </c>
      <c r="AW99" s="11" t="s">
        <v>6</v>
      </c>
      <c r="AX99" s="11" t="s">
        <v>79</v>
      </c>
      <c r="AY99" s="245" t="s">
        <v>121</v>
      </c>
    </row>
    <row r="100" s="1" customFormat="1" ht="25.5" customHeight="1">
      <c r="B100" s="43"/>
      <c r="C100" s="188" t="s">
        <v>256</v>
      </c>
      <c r="D100" s="188" t="s">
        <v>116</v>
      </c>
      <c r="E100" s="189" t="s">
        <v>257</v>
      </c>
      <c r="F100" s="190" t="s">
        <v>258</v>
      </c>
      <c r="G100" s="191" t="s">
        <v>259</v>
      </c>
      <c r="H100" s="192">
        <v>16</v>
      </c>
      <c r="I100" s="193"/>
      <c r="J100" s="194">
        <f>ROUND(I100*H100,2)</f>
        <v>0</v>
      </c>
      <c r="K100" s="190" t="s">
        <v>233</v>
      </c>
      <c r="L100" s="69"/>
      <c r="M100" s="195" t="s">
        <v>21</v>
      </c>
      <c r="N100" s="196" t="s">
        <v>42</v>
      </c>
      <c r="O100" s="44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21" t="s">
        <v>120</v>
      </c>
      <c r="AT100" s="21" t="s">
        <v>116</v>
      </c>
      <c r="AU100" s="21" t="s">
        <v>81</v>
      </c>
      <c r="AY100" s="21" t="s">
        <v>121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21" t="s">
        <v>79</v>
      </c>
      <c r="BK100" s="199">
        <f>ROUND(I100*H100,2)</f>
        <v>0</v>
      </c>
      <c r="BL100" s="21" t="s">
        <v>120</v>
      </c>
      <c r="BM100" s="21" t="s">
        <v>260</v>
      </c>
    </row>
    <row r="101" s="1" customFormat="1" ht="25.5" customHeight="1">
      <c r="B101" s="43"/>
      <c r="C101" s="246" t="s">
        <v>147</v>
      </c>
      <c r="D101" s="246" t="s">
        <v>250</v>
      </c>
      <c r="E101" s="247" t="s">
        <v>261</v>
      </c>
      <c r="F101" s="248" t="s">
        <v>262</v>
      </c>
      <c r="G101" s="249" t="s">
        <v>259</v>
      </c>
      <c r="H101" s="250">
        <v>16</v>
      </c>
      <c r="I101" s="251"/>
      <c r="J101" s="252">
        <f>ROUND(I101*H101,2)</f>
        <v>0</v>
      </c>
      <c r="K101" s="248" t="s">
        <v>21</v>
      </c>
      <c r="L101" s="253"/>
      <c r="M101" s="254" t="s">
        <v>21</v>
      </c>
      <c r="N101" s="255" t="s">
        <v>42</v>
      </c>
      <c r="O101" s="44"/>
      <c r="P101" s="197">
        <f>O101*H101</f>
        <v>0</v>
      </c>
      <c r="Q101" s="197">
        <v>0.027</v>
      </c>
      <c r="R101" s="197">
        <f>Q101*H101</f>
        <v>0.432</v>
      </c>
      <c r="S101" s="197">
        <v>0</v>
      </c>
      <c r="T101" s="198">
        <f>S101*H101</f>
        <v>0</v>
      </c>
      <c r="AR101" s="21" t="s">
        <v>139</v>
      </c>
      <c r="AT101" s="21" t="s">
        <v>250</v>
      </c>
      <c r="AU101" s="21" t="s">
        <v>81</v>
      </c>
      <c r="AY101" s="21" t="s">
        <v>121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1" t="s">
        <v>79</v>
      </c>
      <c r="BK101" s="199">
        <f>ROUND(I101*H101,2)</f>
        <v>0</v>
      </c>
      <c r="BL101" s="21" t="s">
        <v>120</v>
      </c>
      <c r="BM101" s="21" t="s">
        <v>263</v>
      </c>
    </row>
    <row r="102" s="10" customFormat="1" ht="29.88" customHeight="1">
      <c r="B102" s="218"/>
      <c r="C102" s="219"/>
      <c r="D102" s="220" t="s">
        <v>70</v>
      </c>
      <c r="E102" s="232" t="s">
        <v>81</v>
      </c>
      <c r="F102" s="232" t="s">
        <v>264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SUM(P103:P104)</f>
        <v>0</v>
      </c>
      <c r="Q102" s="226"/>
      <c r="R102" s="227">
        <f>SUM(R103:R104)</f>
        <v>49.809600000000003</v>
      </c>
      <c r="S102" s="226"/>
      <c r="T102" s="228">
        <f>SUM(T103:T104)</f>
        <v>0</v>
      </c>
      <c r="AR102" s="229" t="s">
        <v>79</v>
      </c>
      <c r="AT102" s="230" t="s">
        <v>70</v>
      </c>
      <c r="AU102" s="230" t="s">
        <v>79</v>
      </c>
      <c r="AY102" s="229" t="s">
        <v>121</v>
      </c>
      <c r="BK102" s="231">
        <f>SUM(BK103:BK104)</f>
        <v>0</v>
      </c>
    </row>
    <row r="103" s="1" customFormat="1" ht="38.25" customHeight="1">
      <c r="B103" s="43"/>
      <c r="C103" s="188" t="s">
        <v>143</v>
      </c>
      <c r="D103" s="188" t="s">
        <v>116</v>
      </c>
      <c r="E103" s="189" t="s">
        <v>265</v>
      </c>
      <c r="F103" s="190" t="s">
        <v>266</v>
      </c>
      <c r="G103" s="191" t="s">
        <v>135</v>
      </c>
      <c r="H103" s="192">
        <v>180</v>
      </c>
      <c r="I103" s="193"/>
      <c r="J103" s="194">
        <f>ROUND(I103*H103,2)</f>
        <v>0</v>
      </c>
      <c r="K103" s="190" t="s">
        <v>227</v>
      </c>
      <c r="L103" s="69"/>
      <c r="M103" s="195" t="s">
        <v>21</v>
      </c>
      <c r="N103" s="196" t="s">
        <v>42</v>
      </c>
      <c r="O103" s="44"/>
      <c r="P103" s="197">
        <f>O103*H103</f>
        <v>0</v>
      </c>
      <c r="Q103" s="197">
        <v>0.27672000000000002</v>
      </c>
      <c r="R103" s="197">
        <f>Q103*H103</f>
        <v>49.809600000000003</v>
      </c>
      <c r="S103" s="197">
        <v>0</v>
      </c>
      <c r="T103" s="198">
        <f>S103*H103</f>
        <v>0</v>
      </c>
      <c r="AR103" s="21" t="s">
        <v>120</v>
      </c>
      <c r="AT103" s="21" t="s">
        <v>116</v>
      </c>
      <c r="AU103" s="21" t="s">
        <v>81</v>
      </c>
      <c r="AY103" s="21" t="s">
        <v>121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1" t="s">
        <v>79</v>
      </c>
      <c r="BK103" s="199">
        <f>ROUND(I103*H103,2)</f>
        <v>0</v>
      </c>
      <c r="BL103" s="21" t="s">
        <v>120</v>
      </c>
      <c r="BM103" s="21" t="s">
        <v>267</v>
      </c>
    </row>
    <row r="104" s="11" customFormat="1">
      <c r="B104" s="234"/>
      <c r="C104" s="235"/>
      <c r="D104" s="236" t="s">
        <v>229</v>
      </c>
      <c r="E104" s="237" t="s">
        <v>21</v>
      </c>
      <c r="F104" s="238" t="s">
        <v>268</v>
      </c>
      <c r="G104" s="235"/>
      <c r="H104" s="239">
        <v>180</v>
      </c>
      <c r="I104" s="240"/>
      <c r="J104" s="235"/>
      <c r="K104" s="235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229</v>
      </c>
      <c r="AU104" s="245" t="s">
        <v>81</v>
      </c>
      <c r="AV104" s="11" t="s">
        <v>81</v>
      </c>
      <c r="AW104" s="11" t="s">
        <v>35</v>
      </c>
      <c r="AX104" s="11" t="s">
        <v>79</v>
      </c>
      <c r="AY104" s="245" t="s">
        <v>121</v>
      </c>
    </row>
    <row r="105" s="10" customFormat="1" ht="29.88" customHeight="1">
      <c r="B105" s="218"/>
      <c r="C105" s="219"/>
      <c r="D105" s="220" t="s">
        <v>70</v>
      </c>
      <c r="E105" s="232" t="s">
        <v>132</v>
      </c>
      <c r="F105" s="232" t="s">
        <v>269</v>
      </c>
      <c r="G105" s="219"/>
      <c r="H105" s="219"/>
      <c r="I105" s="222"/>
      <c r="J105" s="233">
        <f>BK105</f>
        <v>0</v>
      </c>
      <c r="K105" s="219"/>
      <c r="L105" s="224"/>
      <c r="M105" s="225"/>
      <c r="N105" s="226"/>
      <c r="O105" s="226"/>
      <c r="P105" s="227">
        <f>SUM(P106:P130)</f>
        <v>0</v>
      </c>
      <c r="Q105" s="226"/>
      <c r="R105" s="227">
        <f>SUM(R106:R130)</f>
        <v>19.629399999999997</v>
      </c>
      <c r="S105" s="226"/>
      <c r="T105" s="228">
        <f>SUM(T106:T130)</f>
        <v>0</v>
      </c>
      <c r="AR105" s="229" t="s">
        <v>79</v>
      </c>
      <c r="AT105" s="230" t="s">
        <v>70</v>
      </c>
      <c r="AU105" s="230" t="s">
        <v>79</v>
      </c>
      <c r="AY105" s="229" t="s">
        <v>121</v>
      </c>
      <c r="BK105" s="231">
        <f>SUM(BK106:BK130)</f>
        <v>0</v>
      </c>
    </row>
    <row r="106" s="1" customFormat="1" ht="25.5" customHeight="1">
      <c r="B106" s="43"/>
      <c r="C106" s="188" t="s">
        <v>154</v>
      </c>
      <c r="D106" s="188" t="s">
        <v>116</v>
      </c>
      <c r="E106" s="189" t="s">
        <v>270</v>
      </c>
      <c r="F106" s="190" t="s">
        <v>271</v>
      </c>
      <c r="G106" s="191" t="s">
        <v>226</v>
      </c>
      <c r="H106" s="192">
        <v>145</v>
      </c>
      <c r="I106" s="193"/>
      <c r="J106" s="194">
        <f>ROUND(I106*H106,2)</f>
        <v>0</v>
      </c>
      <c r="K106" s="190" t="s">
        <v>227</v>
      </c>
      <c r="L106" s="69"/>
      <c r="M106" s="195" t="s">
        <v>21</v>
      </c>
      <c r="N106" s="196" t="s">
        <v>42</v>
      </c>
      <c r="O106" s="44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21" t="s">
        <v>120</v>
      </c>
      <c r="AT106" s="21" t="s">
        <v>116</v>
      </c>
      <c r="AU106" s="21" t="s">
        <v>81</v>
      </c>
      <c r="AY106" s="21" t="s">
        <v>121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21" t="s">
        <v>79</v>
      </c>
      <c r="BK106" s="199">
        <f>ROUND(I106*H106,2)</f>
        <v>0</v>
      </c>
      <c r="BL106" s="21" t="s">
        <v>120</v>
      </c>
      <c r="BM106" s="21" t="s">
        <v>272</v>
      </c>
    </row>
    <row r="107" s="11" customFormat="1">
      <c r="B107" s="234"/>
      <c r="C107" s="235"/>
      <c r="D107" s="236" t="s">
        <v>229</v>
      </c>
      <c r="E107" s="237" t="s">
        <v>21</v>
      </c>
      <c r="F107" s="238" t="s">
        <v>273</v>
      </c>
      <c r="G107" s="235"/>
      <c r="H107" s="239">
        <v>145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229</v>
      </c>
      <c r="AU107" s="245" t="s">
        <v>81</v>
      </c>
      <c r="AV107" s="11" t="s">
        <v>81</v>
      </c>
      <c r="AW107" s="11" t="s">
        <v>35</v>
      </c>
      <c r="AX107" s="11" t="s">
        <v>79</v>
      </c>
      <c r="AY107" s="245" t="s">
        <v>121</v>
      </c>
    </row>
    <row r="108" s="1" customFormat="1" ht="25.5" customHeight="1">
      <c r="B108" s="43"/>
      <c r="C108" s="188" t="s">
        <v>146</v>
      </c>
      <c r="D108" s="188" t="s">
        <v>116</v>
      </c>
      <c r="E108" s="189" t="s">
        <v>274</v>
      </c>
      <c r="F108" s="190" t="s">
        <v>275</v>
      </c>
      <c r="G108" s="191" t="s">
        <v>226</v>
      </c>
      <c r="H108" s="192">
        <v>3260</v>
      </c>
      <c r="I108" s="193"/>
      <c r="J108" s="194">
        <f>ROUND(I108*H108,2)</f>
        <v>0</v>
      </c>
      <c r="K108" s="190" t="s">
        <v>227</v>
      </c>
      <c r="L108" s="69"/>
      <c r="M108" s="195" t="s">
        <v>21</v>
      </c>
      <c r="N108" s="196" t="s">
        <v>42</v>
      </c>
      <c r="O108" s="44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21" t="s">
        <v>120</v>
      </c>
      <c r="AT108" s="21" t="s">
        <v>116</v>
      </c>
      <c r="AU108" s="21" t="s">
        <v>81</v>
      </c>
      <c r="AY108" s="21" t="s">
        <v>121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21" t="s">
        <v>79</v>
      </c>
      <c r="BK108" s="199">
        <f>ROUND(I108*H108,2)</f>
        <v>0</v>
      </c>
      <c r="BL108" s="21" t="s">
        <v>120</v>
      </c>
      <c r="BM108" s="21" t="s">
        <v>276</v>
      </c>
    </row>
    <row r="109" s="11" customFormat="1">
      <c r="B109" s="234"/>
      <c r="C109" s="235"/>
      <c r="D109" s="236" t="s">
        <v>229</v>
      </c>
      <c r="E109" s="237" t="s">
        <v>21</v>
      </c>
      <c r="F109" s="238" t="s">
        <v>230</v>
      </c>
      <c r="G109" s="235"/>
      <c r="H109" s="239">
        <v>3260</v>
      </c>
      <c r="I109" s="240"/>
      <c r="J109" s="235"/>
      <c r="K109" s="235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229</v>
      </c>
      <c r="AU109" s="245" t="s">
        <v>81</v>
      </c>
      <c r="AV109" s="11" t="s">
        <v>81</v>
      </c>
      <c r="AW109" s="11" t="s">
        <v>35</v>
      </c>
      <c r="AX109" s="11" t="s">
        <v>79</v>
      </c>
      <c r="AY109" s="245" t="s">
        <v>121</v>
      </c>
    </row>
    <row r="110" s="1" customFormat="1" ht="25.5" customHeight="1">
      <c r="B110" s="43"/>
      <c r="C110" s="188" t="s">
        <v>161</v>
      </c>
      <c r="D110" s="188" t="s">
        <v>116</v>
      </c>
      <c r="E110" s="189" t="s">
        <v>277</v>
      </c>
      <c r="F110" s="190" t="s">
        <v>278</v>
      </c>
      <c r="G110" s="191" t="s">
        <v>226</v>
      </c>
      <c r="H110" s="192">
        <v>3260</v>
      </c>
      <c r="I110" s="193"/>
      <c r="J110" s="194">
        <f>ROUND(I110*H110,2)</f>
        <v>0</v>
      </c>
      <c r="K110" s="190" t="s">
        <v>227</v>
      </c>
      <c r="L110" s="69"/>
      <c r="M110" s="195" t="s">
        <v>21</v>
      </c>
      <c r="N110" s="196" t="s">
        <v>42</v>
      </c>
      <c r="O110" s="44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21" t="s">
        <v>120</v>
      </c>
      <c r="AT110" s="21" t="s">
        <v>116</v>
      </c>
      <c r="AU110" s="21" t="s">
        <v>81</v>
      </c>
      <c r="AY110" s="21" t="s">
        <v>121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1" t="s">
        <v>79</v>
      </c>
      <c r="BK110" s="199">
        <f>ROUND(I110*H110,2)</f>
        <v>0</v>
      </c>
      <c r="BL110" s="21" t="s">
        <v>120</v>
      </c>
      <c r="BM110" s="21" t="s">
        <v>279</v>
      </c>
    </row>
    <row r="111" s="11" customFormat="1">
      <c r="B111" s="234"/>
      <c r="C111" s="235"/>
      <c r="D111" s="236" t="s">
        <v>229</v>
      </c>
      <c r="E111" s="237" t="s">
        <v>21</v>
      </c>
      <c r="F111" s="238" t="s">
        <v>230</v>
      </c>
      <c r="G111" s="235"/>
      <c r="H111" s="239">
        <v>3260</v>
      </c>
      <c r="I111" s="240"/>
      <c r="J111" s="235"/>
      <c r="K111" s="235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229</v>
      </c>
      <c r="AU111" s="245" t="s">
        <v>81</v>
      </c>
      <c r="AV111" s="11" t="s">
        <v>81</v>
      </c>
      <c r="AW111" s="11" t="s">
        <v>35</v>
      </c>
      <c r="AX111" s="11" t="s">
        <v>79</v>
      </c>
      <c r="AY111" s="245" t="s">
        <v>121</v>
      </c>
    </row>
    <row r="112" s="1" customFormat="1" ht="16.5" customHeight="1">
      <c r="B112" s="43"/>
      <c r="C112" s="188" t="s">
        <v>150</v>
      </c>
      <c r="D112" s="188" t="s">
        <v>116</v>
      </c>
      <c r="E112" s="189" t="s">
        <v>280</v>
      </c>
      <c r="F112" s="190" t="s">
        <v>281</v>
      </c>
      <c r="G112" s="191" t="s">
        <v>226</v>
      </c>
      <c r="H112" s="192">
        <v>3260</v>
      </c>
      <c r="I112" s="193"/>
      <c r="J112" s="194">
        <f>ROUND(I112*H112,2)</f>
        <v>0</v>
      </c>
      <c r="K112" s="190" t="s">
        <v>227</v>
      </c>
      <c r="L112" s="69"/>
      <c r="M112" s="195" t="s">
        <v>21</v>
      </c>
      <c r="N112" s="196" t="s">
        <v>42</v>
      </c>
      <c r="O112" s="44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21" t="s">
        <v>120</v>
      </c>
      <c r="AT112" s="21" t="s">
        <v>116</v>
      </c>
      <c r="AU112" s="21" t="s">
        <v>81</v>
      </c>
      <c r="AY112" s="21" t="s">
        <v>121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21" t="s">
        <v>79</v>
      </c>
      <c r="BK112" s="199">
        <f>ROUND(I112*H112,2)</f>
        <v>0</v>
      </c>
      <c r="BL112" s="21" t="s">
        <v>120</v>
      </c>
      <c r="BM112" s="21" t="s">
        <v>282</v>
      </c>
    </row>
    <row r="113" s="11" customFormat="1">
      <c r="B113" s="234"/>
      <c r="C113" s="235"/>
      <c r="D113" s="236" t="s">
        <v>229</v>
      </c>
      <c r="E113" s="237" t="s">
        <v>21</v>
      </c>
      <c r="F113" s="238" t="s">
        <v>230</v>
      </c>
      <c r="G113" s="235"/>
      <c r="H113" s="239">
        <v>3260</v>
      </c>
      <c r="I113" s="240"/>
      <c r="J113" s="235"/>
      <c r="K113" s="235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229</v>
      </c>
      <c r="AU113" s="245" t="s">
        <v>81</v>
      </c>
      <c r="AV113" s="11" t="s">
        <v>81</v>
      </c>
      <c r="AW113" s="11" t="s">
        <v>35</v>
      </c>
      <c r="AX113" s="11" t="s">
        <v>79</v>
      </c>
      <c r="AY113" s="245" t="s">
        <v>121</v>
      </c>
    </row>
    <row r="114" s="1" customFormat="1" ht="25.5" customHeight="1">
      <c r="B114" s="43"/>
      <c r="C114" s="188" t="s">
        <v>10</v>
      </c>
      <c r="D114" s="188" t="s">
        <v>116</v>
      </c>
      <c r="E114" s="189" t="s">
        <v>283</v>
      </c>
      <c r="F114" s="190" t="s">
        <v>284</v>
      </c>
      <c r="G114" s="191" t="s">
        <v>226</v>
      </c>
      <c r="H114" s="192">
        <v>3260</v>
      </c>
      <c r="I114" s="193"/>
      <c r="J114" s="194">
        <f>ROUND(I114*H114,2)</f>
        <v>0</v>
      </c>
      <c r="K114" s="190" t="s">
        <v>227</v>
      </c>
      <c r="L114" s="69"/>
      <c r="M114" s="195" t="s">
        <v>21</v>
      </c>
      <c r="N114" s="196" t="s">
        <v>42</v>
      </c>
      <c r="O114" s="44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21" t="s">
        <v>120</v>
      </c>
      <c r="AT114" s="21" t="s">
        <v>116</v>
      </c>
      <c r="AU114" s="21" t="s">
        <v>81</v>
      </c>
      <c r="AY114" s="21" t="s">
        <v>121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21" t="s">
        <v>79</v>
      </c>
      <c r="BK114" s="199">
        <f>ROUND(I114*H114,2)</f>
        <v>0</v>
      </c>
      <c r="BL114" s="21" t="s">
        <v>120</v>
      </c>
      <c r="BM114" s="21" t="s">
        <v>285</v>
      </c>
    </row>
    <row r="115" s="11" customFormat="1">
      <c r="B115" s="234"/>
      <c r="C115" s="235"/>
      <c r="D115" s="236" t="s">
        <v>229</v>
      </c>
      <c r="E115" s="237" t="s">
        <v>21</v>
      </c>
      <c r="F115" s="238" t="s">
        <v>230</v>
      </c>
      <c r="G115" s="235"/>
      <c r="H115" s="239">
        <v>3260</v>
      </c>
      <c r="I115" s="240"/>
      <c r="J115" s="235"/>
      <c r="K115" s="235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229</v>
      </c>
      <c r="AU115" s="245" t="s">
        <v>81</v>
      </c>
      <c r="AV115" s="11" t="s">
        <v>81</v>
      </c>
      <c r="AW115" s="11" t="s">
        <v>35</v>
      </c>
      <c r="AX115" s="11" t="s">
        <v>79</v>
      </c>
      <c r="AY115" s="245" t="s">
        <v>121</v>
      </c>
    </row>
    <row r="116" s="1" customFormat="1" ht="25.5" customHeight="1">
      <c r="B116" s="43"/>
      <c r="C116" s="188" t="s">
        <v>153</v>
      </c>
      <c r="D116" s="188" t="s">
        <v>116</v>
      </c>
      <c r="E116" s="189" t="s">
        <v>286</v>
      </c>
      <c r="F116" s="190" t="s">
        <v>287</v>
      </c>
      <c r="G116" s="191" t="s">
        <v>226</v>
      </c>
      <c r="H116" s="192">
        <v>3260</v>
      </c>
      <c r="I116" s="193"/>
      <c r="J116" s="194">
        <f>ROUND(I116*H116,2)</f>
        <v>0</v>
      </c>
      <c r="K116" s="190" t="s">
        <v>227</v>
      </c>
      <c r="L116" s="69"/>
      <c r="M116" s="195" t="s">
        <v>21</v>
      </c>
      <c r="N116" s="196" t="s">
        <v>42</v>
      </c>
      <c r="O116" s="44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1" t="s">
        <v>120</v>
      </c>
      <c r="AT116" s="21" t="s">
        <v>116</v>
      </c>
      <c r="AU116" s="21" t="s">
        <v>81</v>
      </c>
      <c r="AY116" s="21" t="s">
        <v>121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1" t="s">
        <v>79</v>
      </c>
      <c r="BK116" s="199">
        <f>ROUND(I116*H116,2)</f>
        <v>0</v>
      </c>
      <c r="BL116" s="21" t="s">
        <v>120</v>
      </c>
      <c r="BM116" s="21" t="s">
        <v>288</v>
      </c>
    </row>
    <row r="117" s="11" customFormat="1">
      <c r="B117" s="234"/>
      <c r="C117" s="235"/>
      <c r="D117" s="236" t="s">
        <v>229</v>
      </c>
      <c r="E117" s="237" t="s">
        <v>21</v>
      </c>
      <c r="F117" s="238" t="s">
        <v>230</v>
      </c>
      <c r="G117" s="235"/>
      <c r="H117" s="239">
        <v>3260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229</v>
      </c>
      <c r="AU117" s="245" t="s">
        <v>81</v>
      </c>
      <c r="AV117" s="11" t="s">
        <v>81</v>
      </c>
      <c r="AW117" s="11" t="s">
        <v>35</v>
      </c>
      <c r="AX117" s="11" t="s">
        <v>79</v>
      </c>
      <c r="AY117" s="245" t="s">
        <v>121</v>
      </c>
    </row>
    <row r="118" s="1" customFormat="1" ht="38.25" customHeight="1">
      <c r="B118" s="43"/>
      <c r="C118" s="188" t="s">
        <v>175</v>
      </c>
      <c r="D118" s="188" t="s">
        <v>116</v>
      </c>
      <c r="E118" s="189" t="s">
        <v>289</v>
      </c>
      <c r="F118" s="190" t="s">
        <v>290</v>
      </c>
      <c r="G118" s="191" t="s">
        <v>226</v>
      </c>
      <c r="H118" s="192">
        <v>3405</v>
      </c>
      <c r="I118" s="193"/>
      <c r="J118" s="194">
        <f>ROUND(I118*H118,2)</f>
        <v>0</v>
      </c>
      <c r="K118" s="190" t="s">
        <v>227</v>
      </c>
      <c r="L118" s="69"/>
      <c r="M118" s="195" t="s">
        <v>21</v>
      </c>
      <c r="N118" s="196" t="s">
        <v>42</v>
      </c>
      <c r="O118" s="44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21" t="s">
        <v>120</v>
      </c>
      <c r="AT118" s="21" t="s">
        <v>116</v>
      </c>
      <c r="AU118" s="21" t="s">
        <v>81</v>
      </c>
      <c r="AY118" s="21" t="s">
        <v>121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1" t="s">
        <v>79</v>
      </c>
      <c r="BK118" s="199">
        <f>ROUND(I118*H118,2)</f>
        <v>0</v>
      </c>
      <c r="BL118" s="21" t="s">
        <v>120</v>
      </c>
      <c r="BM118" s="21" t="s">
        <v>291</v>
      </c>
    </row>
    <row r="119" s="11" customFormat="1">
      <c r="B119" s="234"/>
      <c r="C119" s="235"/>
      <c r="D119" s="236" t="s">
        <v>229</v>
      </c>
      <c r="E119" s="237" t="s">
        <v>21</v>
      </c>
      <c r="F119" s="238" t="s">
        <v>292</v>
      </c>
      <c r="G119" s="235"/>
      <c r="H119" s="239">
        <v>3405</v>
      </c>
      <c r="I119" s="240"/>
      <c r="J119" s="235"/>
      <c r="K119" s="235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229</v>
      </c>
      <c r="AU119" s="245" t="s">
        <v>81</v>
      </c>
      <c r="AV119" s="11" t="s">
        <v>81</v>
      </c>
      <c r="AW119" s="11" t="s">
        <v>35</v>
      </c>
      <c r="AX119" s="11" t="s">
        <v>79</v>
      </c>
      <c r="AY119" s="245" t="s">
        <v>121</v>
      </c>
    </row>
    <row r="120" s="1" customFormat="1" ht="25.5" customHeight="1">
      <c r="B120" s="43"/>
      <c r="C120" s="188" t="s">
        <v>157</v>
      </c>
      <c r="D120" s="188" t="s">
        <v>116</v>
      </c>
      <c r="E120" s="189" t="s">
        <v>293</v>
      </c>
      <c r="F120" s="190" t="s">
        <v>294</v>
      </c>
      <c r="G120" s="191" t="s">
        <v>226</v>
      </c>
      <c r="H120" s="192">
        <v>145</v>
      </c>
      <c r="I120" s="193"/>
      <c r="J120" s="194">
        <f>ROUND(I120*H120,2)</f>
        <v>0</v>
      </c>
      <c r="K120" s="190" t="s">
        <v>233</v>
      </c>
      <c r="L120" s="69"/>
      <c r="M120" s="195" t="s">
        <v>21</v>
      </c>
      <c r="N120" s="196" t="s">
        <v>42</v>
      </c>
      <c r="O120" s="44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1" t="s">
        <v>120</v>
      </c>
      <c r="AT120" s="21" t="s">
        <v>116</v>
      </c>
      <c r="AU120" s="21" t="s">
        <v>81</v>
      </c>
      <c r="AY120" s="21" t="s">
        <v>121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1" t="s">
        <v>79</v>
      </c>
      <c r="BK120" s="199">
        <f>ROUND(I120*H120,2)</f>
        <v>0</v>
      </c>
      <c r="BL120" s="21" t="s">
        <v>120</v>
      </c>
      <c r="BM120" s="21" t="s">
        <v>295</v>
      </c>
    </row>
    <row r="121" s="11" customFormat="1">
      <c r="B121" s="234"/>
      <c r="C121" s="235"/>
      <c r="D121" s="236" t="s">
        <v>229</v>
      </c>
      <c r="E121" s="237" t="s">
        <v>21</v>
      </c>
      <c r="F121" s="238" t="s">
        <v>273</v>
      </c>
      <c r="G121" s="235"/>
      <c r="H121" s="239">
        <v>145</v>
      </c>
      <c r="I121" s="240"/>
      <c r="J121" s="235"/>
      <c r="K121" s="235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229</v>
      </c>
      <c r="AU121" s="245" t="s">
        <v>81</v>
      </c>
      <c r="AV121" s="11" t="s">
        <v>81</v>
      </c>
      <c r="AW121" s="11" t="s">
        <v>35</v>
      </c>
      <c r="AX121" s="11" t="s">
        <v>79</v>
      </c>
      <c r="AY121" s="245" t="s">
        <v>121</v>
      </c>
    </row>
    <row r="122" s="1" customFormat="1" ht="51" customHeight="1">
      <c r="B122" s="43"/>
      <c r="C122" s="188" t="s">
        <v>182</v>
      </c>
      <c r="D122" s="188" t="s">
        <v>116</v>
      </c>
      <c r="E122" s="189" t="s">
        <v>296</v>
      </c>
      <c r="F122" s="190" t="s">
        <v>297</v>
      </c>
      <c r="G122" s="191" t="s">
        <v>226</v>
      </c>
      <c r="H122" s="192">
        <v>20</v>
      </c>
      <c r="I122" s="193"/>
      <c r="J122" s="194">
        <f>ROUND(I122*H122,2)</f>
        <v>0</v>
      </c>
      <c r="K122" s="190" t="s">
        <v>227</v>
      </c>
      <c r="L122" s="69"/>
      <c r="M122" s="195" t="s">
        <v>21</v>
      </c>
      <c r="N122" s="196" t="s">
        <v>42</v>
      </c>
      <c r="O122" s="44"/>
      <c r="P122" s="197">
        <f>O122*H122</f>
        <v>0</v>
      </c>
      <c r="Q122" s="197">
        <v>0.084250000000000005</v>
      </c>
      <c r="R122" s="197">
        <f>Q122*H122</f>
        <v>1.6850000000000001</v>
      </c>
      <c r="S122" s="197">
        <v>0</v>
      </c>
      <c r="T122" s="198">
        <f>S122*H122</f>
        <v>0</v>
      </c>
      <c r="AR122" s="21" t="s">
        <v>120</v>
      </c>
      <c r="AT122" s="21" t="s">
        <v>116</v>
      </c>
      <c r="AU122" s="21" t="s">
        <v>81</v>
      </c>
      <c r="AY122" s="21" t="s">
        <v>121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1" t="s">
        <v>79</v>
      </c>
      <c r="BK122" s="199">
        <f>ROUND(I122*H122,2)</f>
        <v>0</v>
      </c>
      <c r="BL122" s="21" t="s">
        <v>120</v>
      </c>
      <c r="BM122" s="21" t="s">
        <v>298</v>
      </c>
    </row>
    <row r="123" s="11" customFormat="1">
      <c r="B123" s="234"/>
      <c r="C123" s="235"/>
      <c r="D123" s="236" t="s">
        <v>229</v>
      </c>
      <c r="E123" s="237" t="s">
        <v>21</v>
      </c>
      <c r="F123" s="238" t="s">
        <v>299</v>
      </c>
      <c r="G123" s="235"/>
      <c r="H123" s="239">
        <v>20</v>
      </c>
      <c r="I123" s="240"/>
      <c r="J123" s="235"/>
      <c r="K123" s="235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229</v>
      </c>
      <c r="AU123" s="245" t="s">
        <v>81</v>
      </c>
      <c r="AV123" s="11" t="s">
        <v>81</v>
      </c>
      <c r="AW123" s="11" t="s">
        <v>35</v>
      </c>
      <c r="AX123" s="11" t="s">
        <v>79</v>
      </c>
      <c r="AY123" s="245" t="s">
        <v>121</v>
      </c>
    </row>
    <row r="124" s="1" customFormat="1" ht="16.5" customHeight="1">
      <c r="B124" s="43"/>
      <c r="C124" s="246" t="s">
        <v>160</v>
      </c>
      <c r="D124" s="246" t="s">
        <v>250</v>
      </c>
      <c r="E124" s="247" t="s">
        <v>300</v>
      </c>
      <c r="F124" s="248" t="s">
        <v>301</v>
      </c>
      <c r="G124" s="249" t="s">
        <v>226</v>
      </c>
      <c r="H124" s="250">
        <v>20</v>
      </c>
      <c r="I124" s="251"/>
      <c r="J124" s="252">
        <f>ROUND(I124*H124,2)</f>
        <v>0</v>
      </c>
      <c r="K124" s="248" t="s">
        <v>233</v>
      </c>
      <c r="L124" s="253"/>
      <c r="M124" s="254" t="s">
        <v>21</v>
      </c>
      <c r="N124" s="255" t="s">
        <v>42</v>
      </c>
      <c r="O124" s="44"/>
      <c r="P124" s="197">
        <f>O124*H124</f>
        <v>0</v>
      </c>
      <c r="Q124" s="197">
        <v>0.13100000000000001</v>
      </c>
      <c r="R124" s="197">
        <f>Q124*H124</f>
        <v>2.6200000000000001</v>
      </c>
      <c r="S124" s="197">
        <v>0</v>
      </c>
      <c r="T124" s="198">
        <f>S124*H124</f>
        <v>0</v>
      </c>
      <c r="AR124" s="21" t="s">
        <v>139</v>
      </c>
      <c r="AT124" s="21" t="s">
        <v>250</v>
      </c>
      <c r="AU124" s="21" t="s">
        <v>81</v>
      </c>
      <c r="AY124" s="21" t="s">
        <v>121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1" t="s">
        <v>79</v>
      </c>
      <c r="BK124" s="199">
        <f>ROUND(I124*H124,2)</f>
        <v>0</v>
      </c>
      <c r="BL124" s="21" t="s">
        <v>120</v>
      </c>
      <c r="BM124" s="21" t="s">
        <v>302</v>
      </c>
    </row>
    <row r="125" s="1" customFormat="1">
      <c r="B125" s="43"/>
      <c r="C125" s="71"/>
      <c r="D125" s="236" t="s">
        <v>303</v>
      </c>
      <c r="E125" s="71"/>
      <c r="F125" s="256" t="s">
        <v>304</v>
      </c>
      <c r="G125" s="71"/>
      <c r="H125" s="71"/>
      <c r="I125" s="174"/>
      <c r="J125" s="71"/>
      <c r="K125" s="71"/>
      <c r="L125" s="69"/>
      <c r="M125" s="257"/>
      <c r="N125" s="44"/>
      <c r="O125" s="44"/>
      <c r="P125" s="44"/>
      <c r="Q125" s="44"/>
      <c r="R125" s="44"/>
      <c r="S125" s="44"/>
      <c r="T125" s="92"/>
      <c r="AT125" s="21" t="s">
        <v>303</v>
      </c>
      <c r="AU125" s="21" t="s">
        <v>81</v>
      </c>
    </row>
    <row r="126" s="11" customFormat="1">
      <c r="B126" s="234"/>
      <c r="C126" s="235"/>
      <c r="D126" s="236" t="s">
        <v>229</v>
      </c>
      <c r="E126" s="237" t="s">
        <v>21</v>
      </c>
      <c r="F126" s="238" t="s">
        <v>299</v>
      </c>
      <c r="G126" s="235"/>
      <c r="H126" s="239">
        <v>20</v>
      </c>
      <c r="I126" s="240"/>
      <c r="J126" s="235"/>
      <c r="K126" s="235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229</v>
      </c>
      <c r="AU126" s="245" t="s">
        <v>81</v>
      </c>
      <c r="AV126" s="11" t="s">
        <v>81</v>
      </c>
      <c r="AW126" s="11" t="s">
        <v>35</v>
      </c>
      <c r="AX126" s="11" t="s">
        <v>79</v>
      </c>
      <c r="AY126" s="245" t="s">
        <v>121</v>
      </c>
    </row>
    <row r="127" s="1" customFormat="1" ht="38.25" customHeight="1">
      <c r="B127" s="43"/>
      <c r="C127" s="188" t="s">
        <v>9</v>
      </c>
      <c r="D127" s="188" t="s">
        <v>116</v>
      </c>
      <c r="E127" s="189" t="s">
        <v>305</v>
      </c>
      <c r="F127" s="190" t="s">
        <v>306</v>
      </c>
      <c r="G127" s="191" t="s">
        <v>226</v>
      </c>
      <c r="H127" s="192">
        <v>72.799999999999997</v>
      </c>
      <c r="I127" s="193"/>
      <c r="J127" s="194">
        <f>ROUND(I127*H127,2)</f>
        <v>0</v>
      </c>
      <c r="K127" s="190" t="s">
        <v>227</v>
      </c>
      <c r="L127" s="69"/>
      <c r="M127" s="195" t="s">
        <v>21</v>
      </c>
      <c r="N127" s="196" t="s">
        <v>42</v>
      </c>
      <c r="O127" s="44"/>
      <c r="P127" s="197">
        <f>O127*H127</f>
        <v>0</v>
      </c>
      <c r="Q127" s="197">
        <v>0.098000000000000004</v>
      </c>
      <c r="R127" s="197">
        <f>Q127*H127</f>
        <v>7.1344000000000003</v>
      </c>
      <c r="S127" s="197">
        <v>0</v>
      </c>
      <c r="T127" s="198">
        <f>S127*H127</f>
        <v>0</v>
      </c>
      <c r="AR127" s="21" t="s">
        <v>120</v>
      </c>
      <c r="AT127" s="21" t="s">
        <v>116</v>
      </c>
      <c r="AU127" s="21" t="s">
        <v>81</v>
      </c>
      <c r="AY127" s="21" t="s">
        <v>121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21" t="s">
        <v>79</v>
      </c>
      <c r="BK127" s="199">
        <f>ROUND(I127*H127,2)</f>
        <v>0</v>
      </c>
      <c r="BL127" s="21" t="s">
        <v>120</v>
      </c>
      <c r="BM127" s="21" t="s">
        <v>307</v>
      </c>
    </row>
    <row r="128" s="11" customFormat="1">
      <c r="B128" s="234"/>
      <c r="C128" s="235"/>
      <c r="D128" s="236" t="s">
        <v>229</v>
      </c>
      <c r="E128" s="237" t="s">
        <v>21</v>
      </c>
      <c r="F128" s="238" t="s">
        <v>308</v>
      </c>
      <c r="G128" s="235"/>
      <c r="H128" s="239">
        <v>72.799999999999997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229</v>
      </c>
      <c r="AU128" s="245" t="s">
        <v>81</v>
      </c>
      <c r="AV128" s="11" t="s">
        <v>81</v>
      </c>
      <c r="AW128" s="11" t="s">
        <v>35</v>
      </c>
      <c r="AX128" s="11" t="s">
        <v>79</v>
      </c>
      <c r="AY128" s="245" t="s">
        <v>121</v>
      </c>
    </row>
    <row r="129" s="1" customFormat="1" ht="16.5" customHeight="1">
      <c r="B129" s="43"/>
      <c r="C129" s="246" t="s">
        <v>164</v>
      </c>
      <c r="D129" s="246" t="s">
        <v>250</v>
      </c>
      <c r="E129" s="247" t="s">
        <v>309</v>
      </c>
      <c r="F129" s="248" t="s">
        <v>310</v>
      </c>
      <c r="G129" s="249" t="s">
        <v>226</v>
      </c>
      <c r="H129" s="250">
        <v>72.799999999999997</v>
      </c>
      <c r="I129" s="251"/>
      <c r="J129" s="252">
        <f>ROUND(I129*H129,2)</f>
        <v>0</v>
      </c>
      <c r="K129" s="248" t="s">
        <v>227</v>
      </c>
      <c r="L129" s="253"/>
      <c r="M129" s="254" t="s">
        <v>21</v>
      </c>
      <c r="N129" s="255" t="s">
        <v>42</v>
      </c>
      <c r="O129" s="44"/>
      <c r="P129" s="197">
        <f>O129*H129</f>
        <v>0</v>
      </c>
      <c r="Q129" s="197">
        <v>0.1125</v>
      </c>
      <c r="R129" s="197">
        <f>Q129*H129</f>
        <v>8.1899999999999995</v>
      </c>
      <c r="S129" s="197">
        <v>0</v>
      </c>
      <c r="T129" s="198">
        <f>S129*H129</f>
        <v>0</v>
      </c>
      <c r="AR129" s="21" t="s">
        <v>139</v>
      </c>
      <c r="AT129" s="21" t="s">
        <v>250</v>
      </c>
      <c r="AU129" s="21" t="s">
        <v>81</v>
      </c>
      <c r="AY129" s="21" t="s">
        <v>121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21" t="s">
        <v>79</v>
      </c>
      <c r="BK129" s="199">
        <f>ROUND(I129*H129,2)</f>
        <v>0</v>
      </c>
      <c r="BL129" s="21" t="s">
        <v>120</v>
      </c>
      <c r="BM129" s="21" t="s">
        <v>311</v>
      </c>
    </row>
    <row r="130" s="1" customFormat="1" ht="38.25" customHeight="1">
      <c r="B130" s="43"/>
      <c r="C130" s="188" t="s">
        <v>195</v>
      </c>
      <c r="D130" s="188" t="s">
        <v>116</v>
      </c>
      <c r="E130" s="189" t="s">
        <v>312</v>
      </c>
      <c r="F130" s="190" t="s">
        <v>313</v>
      </c>
      <c r="G130" s="191" t="s">
        <v>125</v>
      </c>
      <c r="H130" s="192">
        <v>2</v>
      </c>
      <c r="I130" s="193"/>
      <c r="J130" s="194">
        <f>ROUND(I130*H130,2)</f>
        <v>0</v>
      </c>
      <c r="K130" s="190" t="s">
        <v>21</v>
      </c>
      <c r="L130" s="69"/>
      <c r="M130" s="195" t="s">
        <v>21</v>
      </c>
      <c r="N130" s="196" t="s">
        <v>42</v>
      </c>
      <c r="O130" s="44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21" t="s">
        <v>120</v>
      </c>
      <c r="AT130" s="21" t="s">
        <v>116</v>
      </c>
      <c r="AU130" s="21" t="s">
        <v>81</v>
      </c>
      <c r="AY130" s="21" t="s">
        <v>121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21" t="s">
        <v>79</v>
      </c>
      <c r="BK130" s="199">
        <f>ROUND(I130*H130,2)</f>
        <v>0</v>
      </c>
      <c r="BL130" s="21" t="s">
        <v>120</v>
      </c>
      <c r="BM130" s="21" t="s">
        <v>314</v>
      </c>
    </row>
    <row r="131" s="10" customFormat="1" ht="29.88" customHeight="1">
      <c r="B131" s="218"/>
      <c r="C131" s="219"/>
      <c r="D131" s="220" t="s">
        <v>70</v>
      </c>
      <c r="E131" s="232" t="s">
        <v>147</v>
      </c>
      <c r="F131" s="232" t="s">
        <v>315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SUM(P132:P159)</f>
        <v>0</v>
      </c>
      <c r="Q131" s="226"/>
      <c r="R131" s="227">
        <f>SUM(R132:R159)</f>
        <v>235.85665</v>
      </c>
      <c r="S131" s="226"/>
      <c r="T131" s="228">
        <f>SUM(T132:T159)</f>
        <v>65.200000000000003</v>
      </c>
      <c r="AR131" s="229" t="s">
        <v>79</v>
      </c>
      <c r="AT131" s="230" t="s">
        <v>70</v>
      </c>
      <c r="AU131" s="230" t="s">
        <v>79</v>
      </c>
      <c r="AY131" s="229" t="s">
        <v>121</v>
      </c>
      <c r="BK131" s="231">
        <f>SUM(BK132:BK159)</f>
        <v>0</v>
      </c>
    </row>
    <row r="132" s="1" customFormat="1" ht="25.5" customHeight="1">
      <c r="B132" s="43"/>
      <c r="C132" s="188" t="s">
        <v>168</v>
      </c>
      <c r="D132" s="188" t="s">
        <v>116</v>
      </c>
      <c r="E132" s="189" t="s">
        <v>316</v>
      </c>
      <c r="F132" s="190" t="s">
        <v>317</v>
      </c>
      <c r="G132" s="191" t="s">
        <v>259</v>
      </c>
      <c r="H132" s="192">
        <v>8</v>
      </c>
      <c r="I132" s="193"/>
      <c r="J132" s="194">
        <f>ROUND(I132*H132,2)</f>
        <v>0</v>
      </c>
      <c r="K132" s="190" t="s">
        <v>227</v>
      </c>
      <c r="L132" s="69"/>
      <c r="M132" s="195" t="s">
        <v>21</v>
      </c>
      <c r="N132" s="196" t="s">
        <v>42</v>
      </c>
      <c r="O132" s="44"/>
      <c r="P132" s="197">
        <f>O132*H132</f>
        <v>0</v>
      </c>
      <c r="Q132" s="197">
        <v>0.00069999999999999999</v>
      </c>
      <c r="R132" s="197">
        <f>Q132*H132</f>
        <v>0.0055999999999999999</v>
      </c>
      <c r="S132" s="197">
        <v>0</v>
      </c>
      <c r="T132" s="198">
        <f>S132*H132</f>
        <v>0</v>
      </c>
      <c r="AR132" s="21" t="s">
        <v>120</v>
      </c>
      <c r="AT132" s="21" t="s">
        <v>116</v>
      </c>
      <c r="AU132" s="21" t="s">
        <v>81</v>
      </c>
      <c r="AY132" s="21" t="s">
        <v>121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21" t="s">
        <v>79</v>
      </c>
      <c r="BK132" s="199">
        <f>ROUND(I132*H132,2)</f>
        <v>0</v>
      </c>
      <c r="BL132" s="21" t="s">
        <v>120</v>
      </c>
      <c r="BM132" s="21" t="s">
        <v>318</v>
      </c>
    </row>
    <row r="133" s="1" customFormat="1" ht="16.5" customHeight="1">
      <c r="B133" s="43"/>
      <c r="C133" s="246" t="s">
        <v>202</v>
      </c>
      <c r="D133" s="246" t="s">
        <v>250</v>
      </c>
      <c r="E133" s="247" t="s">
        <v>319</v>
      </c>
      <c r="F133" s="248" t="s">
        <v>320</v>
      </c>
      <c r="G133" s="249" t="s">
        <v>259</v>
      </c>
      <c r="H133" s="250">
        <v>8</v>
      </c>
      <c r="I133" s="251"/>
      <c r="J133" s="252">
        <f>ROUND(I133*H133,2)</f>
        <v>0</v>
      </c>
      <c r="K133" s="248" t="s">
        <v>21</v>
      </c>
      <c r="L133" s="253"/>
      <c r="M133" s="254" t="s">
        <v>21</v>
      </c>
      <c r="N133" s="255" t="s">
        <v>42</v>
      </c>
      <c r="O133" s="44"/>
      <c r="P133" s="197">
        <f>O133*H133</f>
        <v>0</v>
      </c>
      <c r="Q133" s="197">
        <v>0.0040000000000000001</v>
      </c>
      <c r="R133" s="197">
        <f>Q133*H133</f>
        <v>0.032000000000000001</v>
      </c>
      <c r="S133" s="197">
        <v>0</v>
      </c>
      <c r="T133" s="198">
        <f>S133*H133</f>
        <v>0</v>
      </c>
      <c r="AR133" s="21" t="s">
        <v>139</v>
      </c>
      <c r="AT133" s="21" t="s">
        <v>250</v>
      </c>
      <c r="AU133" s="21" t="s">
        <v>81</v>
      </c>
      <c r="AY133" s="21" t="s">
        <v>121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21" t="s">
        <v>79</v>
      </c>
      <c r="BK133" s="199">
        <f>ROUND(I133*H133,2)</f>
        <v>0</v>
      </c>
      <c r="BL133" s="21" t="s">
        <v>120</v>
      </c>
      <c r="BM133" s="21" t="s">
        <v>321</v>
      </c>
    </row>
    <row r="134" s="1" customFormat="1" ht="16.5" customHeight="1">
      <c r="B134" s="43"/>
      <c r="C134" s="188" t="s">
        <v>171</v>
      </c>
      <c r="D134" s="188" t="s">
        <v>116</v>
      </c>
      <c r="E134" s="189" t="s">
        <v>322</v>
      </c>
      <c r="F134" s="190" t="s">
        <v>323</v>
      </c>
      <c r="G134" s="191" t="s">
        <v>259</v>
      </c>
      <c r="H134" s="192">
        <v>8</v>
      </c>
      <c r="I134" s="193"/>
      <c r="J134" s="194">
        <f>ROUND(I134*H134,2)</f>
        <v>0</v>
      </c>
      <c r="K134" s="190" t="s">
        <v>227</v>
      </c>
      <c r="L134" s="69"/>
      <c r="M134" s="195" t="s">
        <v>21</v>
      </c>
      <c r="N134" s="196" t="s">
        <v>42</v>
      </c>
      <c r="O134" s="44"/>
      <c r="P134" s="197">
        <f>O134*H134</f>
        <v>0</v>
      </c>
      <c r="Q134" s="197">
        <v>0.11241</v>
      </c>
      <c r="R134" s="197">
        <f>Q134*H134</f>
        <v>0.89927999999999997</v>
      </c>
      <c r="S134" s="197">
        <v>0</v>
      </c>
      <c r="T134" s="198">
        <f>S134*H134</f>
        <v>0</v>
      </c>
      <c r="AR134" s="21" t="s">
        <v>120</v>
      </c>
      <c r="AT134" s="21" t="s">
        <v>116</v>
      </c>
      <c r="AU134" s="21" t="s">
        <v>81</v>
      </c>
      <c r="AY134" s="21" t="s">
        <v>121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21" t="s">
        <v>79</v>
      </c>
      <c r="BK134" s="199">
        <f>ROUND(I134*H134,2)</f>
        <v>0</v>
      </c>
      <c r="BL134" s="21" t="s">
        <v>120</v>
      </c>
      <c r="BM134" s="21" t="s">
        <v>324</v>
      </c>
    </row>
    <row r="135" s="1" customFormat="1" ht="16.5" customHeight="1">
      <c r="B135" s="43"/>
      <c r="C135" s="246" t="s">
        <v>209</v>
      </c>
      <c r="D135" s="246" t="s">
        <v>250</v>
      </c>
      <c r="E135" s="247" t="s">
        <v>325</v>
      </c>
      <c r="F135" s="248" t="s">
        <v>326</v>
      </c>
      <c r="G135" s="249" t="s">
        <v>259</v>
      </c>
      <c r="H135" s="250">
        <v>8</v>
      </c>
      <c r="I135" s="251"/>
      <c r="J135" s="252">
        <f>ROUND(I135*H135,2)</f>
        <v>0</v>
      </c>
      <c r="K135" s="248" t="s">
        <v>327</v>
      </c>
      <c r="L135" s="253"/>
      <c r="M135" s="254" t="s">
        <v>21</v>
      </c>
      <c r="N135" s="255" t="s">
        <v>42</v>
      </c>
      <c r="O135" s="44"/>
      <c r="P135" s="197">
        <f>O135*H135</f>
        <v>0</v>
      </c>
      <c r="Q135" s="197">
        <v>0.0064999999999999997</v>
      </c>
      <c r="R135" s="197">
        <f>Q135*H135</f>
        <v>0.051999999999999998</v>
      </c>
      <c r="S135" s="197">
        <v>0</v>
      </c>
      <c r="T135" s="198">
        <f>S135*H135</f>
        <v>0</v>
      </c>
      <c r="AR135" s="21" t="s">
        <v>139</v>
      </c>
      <c r="AT135" s="21" t="s">
        <v>250</v>
      </c>
      <c r="AU135" s="21" t="s">
        <v>81</v>
      </c>
      <c r="AY135" s="21" t="s">
        <v>121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21" t="s">
        <v>79</v>
      </c>
      <c r="BK135" s="199">
        <f>ROUND(I135*H135,2)</f>
        <v>0</v>
      </c>
      <c r="BL135" s="21" t="s">
        <v>120</v>
      </c>
      <c r="BM135" s="21" t="s">
        <v>328</v>
      </c>
    </row>
    <row r="136" s="1" customFormat="1" ht="25.5" customHeight="1">
      <c r="B136" s="43"/>
      <c r="C136" s="188" t="s">
        <v>174</v>
      </c>
      <c r="D136" s="188" t="s">
        <v>116</v>
      </c>
      <c r="E136" s="189" t="s">
        <v>329</v>
      </c>
      <c r="F136" s="190" t="s">
        <v>330</v>
      </c>
      <c r="G136" s="191" t="s">
        <v>135</v>
      </c>
      <c r="H136" s="192">
        <v>500</v>
      </c>
      <c r="I136" s="193"/>
      <c r="J136" s="194">
        <f>ROUND(I136*H136,2)</f>
        <v>0</v>
      </c>
      <c r="K136" s="190" t="s">
        <v>227</v>
      </c>
      <c r="L136" s="69"/>
      <c r="M136" s="195" t="s">
        <v>21</v>
      </c>
      <c r="N136" s="196" t="s">
        <v>42</v>
      </c>
      <c r="O136" s="44"/>
      <c r="P136" s="197">
        <f>O136*H136</f>
        <v>0</v>
      </c>
      <c r="Q136" s="197">
        <v>0.00011</v>
      </c>
      <c r="R136" s="197">
        <f>Q136*H136</f>
        <v>0.055</v>
      </c>
      <c r="S136" s="197">
        <v>0</v>
      </c>
      <c r="T136" s="198">
        <f>S136*H136</f>
        <v>0</v>
      </c>
      <c r="AR136" s="21" t="s">
        <v>120</v>
      </c>
      <c r="AT136" s="21" t="s">
        <v>116</v>
      </c>
      <c r="AU136" s="21" t="s">
        <v>81</v>
      </c>
      <c r="AY136" s="21" t="s">
        <v>121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1" t="s">
        <v>79</v>
      </c>
      <c r="BK136" s="199">
        <f>ROUND(I136*H136,2)</f>
        <v>0</v>
      </c>
      <c r="BL136" s="21" t="s">
        <v>120</v>
      </c>
      <c r="BM136" s="21" t="s">
        <v>331</v>
      </c>
    </row>
    <row r="137" s="1" customFormat="1" ht="25.5" customHeight="1">
      <c r="B137" s="43"/>
      <c r="C137" s="188" t="s">
        <v>332</v>
      </c>
      <c r="D137" s="188" t="s">
        <v>116</v>
      </c>
      <c r="E137" s="189" t="s">
        <v>333</v>
      </c>
      <c r="F137" s="190" t="s">
        <v>334</v>
      </c>
      <c r="G137" s="191" t="s">
        <v>226</v>
      </c>
      <c r="H137" s="192">
        <v>16</v>
      </c>
      <c r="I137" s="193"/>
      <c r="J137" s="194">
        <f>ROUND(I137*H137,2)</f>
        <v>0</v>
      </c>
      <c r="K137" s="190" t="s">
        <v>227</v>
      </c>
      <c r="L137" s="69"/>
      <c r="M137" s="195" t="s">
        <v>21</v>
      </c>
      <c r="N137" s="196" t="s">
        <v>42</v>
      </c>
      <c r="O137" s="44"/>
      <c r="P137" s="197">
        <f>O137*H137</f>
        <v>0</v>
      </c>
      <c r="Q137" s="197">
        <v>0.00084999999999999995</v>
      </c>
      <c r="R137" s="197">
        <f>Q137*H137</f>
        <v>0.013599999999999999</v>
      </c>
      <c r="S137" s="197">
        <v>0</v>
      </c>
      <c r="T137" s="198">
        <f>S137*H137</f>
        <v>0</v>
      </c>
      <c r="AR137" s="21" t="s">
        <v>120</v>
      </c>
      <c r="AT137" s="21" t="s">
        <v>116</v>
      </c>
      <c r="AU137" s="21" t="s">
        <v>81</v>
      </c>
      <c r="AY137" s="21" t="s">
        <v>121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21" t="s">
        <v>79</v>
      </c>
      <c r="BK137" s="199">
        <f>ROUND(I137*H137,2)</f>
        <v>0</v>
      </c>
      <c r="BL137" s="21" t="s">
        <v>120</v>
      </c>
      <c r="BM137" s="21" t="s">
        <v>335</v>
      </c>
    </row>
    <row r="138" s="1" customFormat="1" ht="25.5" customHeight="1">
      <c r="B138" s="43"/>
      <c r="C138" s="188" t="s">
        <v>212</v>
      </c>
      <c r="D138" s="188" t="s">
        <v>116</v>
      </c>
      <c r="E138" s="189" t="s">
        <v>336</v>
      </c>
      <c r="F138" s="190" t="s">
        <v>337</v>
      </c>
      <c r="G138" s="191" t="s">
        <v>135</v>
      </c>
      <c r="H138" s="192">
        <v>500</v>
      </c>
      <c r="I138" s="193"/>
      <c r="J138" s="194">
        <f>ROUND(I138*H138,2)</f>
        <v>0</v>
      </c>
      <c r="K138" s="190" t="s">
        <v>233</v>
      </c>
      <c r="L138" s="69"/>
      <c r="M138" s="195" t="s">
        <v>21</v>
      </c>
      <c r="N138" s="196" t="s">
        <v>42</v>
      </c>
      <c r="O138" s="44"/>
      <c r="P138" s="197">
        <f>O138*H138</f>
        <v>0</v>
      </c>
      <c r="Q138" s="197">
        <v>0.00033</v>
      </c>
      <c r="R138" s="197">
        <f>Q138*H138</f>
        <v>0.16500000000000001</v>
      </c>
      <c r="S138" s="197">
        <v>0</v>
      </c>
      <c r="T138" s="198">
        <f>S138*H138</f>
        <v>0</v>
      </c>
      <c r="AR138" s="21" t="s">
        <v>120</v>
      </c>
      <c r="AT138" s="21" t="s">
        <v>116</v>
      </c>
      <c r="AU138" s="21" t="s">
        <v>81</v>
      </c>
      <c r="AY138" s="21" t="s">
        <v>121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1" t="s">
        <v>79</v>
      </c>
      <c r="BK138" s="199">
        <f>ROUND(I138*H138,2)</f>
        <v>0</v>
      </c>
      <c r="BL138" s="21" t="s">
        <v>120</v>
      </c>
      <c r="BM138" s="21" t="s">
        <v>338</v>
      </c>
    </row>
    <row r="139" s="1" customFormat="1" ht="25.5" customHeight="1">
      <c r="B139" s="43"/>
      <c r="C139" s="188" t="s">
        <v>339</v>
      </c>
      <c r="D139" s="188" t="s">
        <v>116</v>
      </c>
      <c r="E139" s="189" t="s">
        <v>340</v>
      </c>
      <c r="F139" s="190" t="s">
        <v>341</v>
      </c>
      <c r="G139" s="191" t="s">
        <v>226</v>
      </c>
      <c r="H139" s="192">
        <v>16</v>
      </c>
      <c r="I139" s="193"/>
      <c r="J139" s="194">
        <f>ROUND(I139*H139,2)</f>
        <v>0</v>
      </c>
      <c r="K139" s="190" t="s">
        <v>233</v>
      </c>
      <c r="L139" s="69"/>
      <c r="M139" s="195" t="s">
        <v>21</v>
      </c>
      <c r="N139" s="196" t="s">
        <v>42</v>
      </c>
      <c r="O139" s="44"/>
      <c r="P139" s="197">
        <f>O139*H139</f>
        <v>0</v>
      </c>
      <c r="Q139" s="197">
        <v>0.0025999999999999999</v>
      </c>
      <c r="R139" s="197">
        <f>Q139*H139</f>
        <v>0.041599999999999998</v>
      </c>
      <c r="S139" s="197">
        <v>0</v>
      </c>
      <c r="T139" s="198">
        <f>S139*H139</f>
        <v>0</v>
      </c>
      <c r="AR139" s="21" t="s">
        <v>120</v>
      </c>
      <c r="AT139" s="21" t="s">
        <v>116</v>
      </c>
      <c r="AU139" s="21" t="s">
        <v>81</v>
      </c>
      <c r="AY139" s="21" t="s">
        <v>121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1" t="s">
        <v>79</v>
      </c>
      <c r="BK139" s="199">
        <f>ROUND(I139*H139,2)</f>
        <v>0</v>
      </c>
      <c r="BL139" s="21" t="s">
        <v>120</v>
      </c>
      <c r="BM139" s="21" t="s">
        <v>342</v>
      </c>
    </row>
    <row r="140" s="1" customFormat="1" ht="25.5" customHeight="1">
      <c r="B140" s="43"/>
      <c r="C140" s="188" t="s">
        <v>178</v>
      </c>
      <c r="D140" s="188" t="s">
        <v>116</v>
      </c>
      <c r="E140" s="189" t="s">
        <v>343</v>
      </c>
      <c r="F140" s="190" t="s">
        <v>344</v>
      </c>
      <c r="G140" s="191" t="s">
        <v>135</v>
      </c>
      <c r="H140" s="192">
        <v>500</v>
      </c>
      <c r="I140" s="193"/>
      <c r="J140" s="194">
        <f>ROUND(I140*H140,2)</f>
        <v>0</v>
      </c>
      <c r="K140" s="190" t="s">
        <v>227</v>
      </c>
      <c r="L140" s="69"/>
      <c r="M140" s="195" t="s">
        <v>21</v>
      </c>
      <c r="N140" s="196" t="s">
        <v>42</v>
      </c>
      <c r="O140" s="44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21" t="s">
        <v>120</v>
      </c>
      <c r="AT140" s="21" t="s">
        <v>116</v>
      </c>
      <c r="AU140" s="21" t="s">
        <v>81</v>
      </c>
      <c r="AY140" s="21" t="s">
        <v>121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21" t="s">
        <v>79</v>
      </c>
      <c r="BK140" s="199">
        <f>ROUND(I140*H140,2)</f>
        <v>0</v>
      </c>
      <c r="BL140" s="21" t="s">
        <v>120</v>
      </c>
      <c r="BM140" s="21" t="s">
        <v>345</v>
      </c>
    </row>
    <row r="141" s="1" customFormat="1" ht="25.5" customHeight="1">
      <c r="B141" s="43"/>
      <c r="C141" s="188" t="s">
        <v>346</v>
      </c>
      <c r="D141" s="188" t="s">
        <v>116</v>
      </c>
      <c r="E141" s="189" t="s">
        <v>347</v>
      </c>
      <c r="F141" s="190" t="s">
        <v>348</v>
      </c>
      <c r="G141" s="191" t="s">
        <v>226</v>
      </c>
      <c r="H141" s="192">
        <v>16</v>
      </c>
      <c r="I141" s="193"/>
      <c r="J141" s="194">
        <f>ROUND(I141*H141,2)</f>
        <v>0</v>
      </c>
      <c r="K141" s="190" t="s">
        <v>227</v>
      </c>
      <c r="L141" s="69"/>
      <c r="M141" s="195" t="s">
        <v>21</v>
      </c>
      <c r="N141" s="196" t="s">
        <v>42</v>
      </c>
      <c r="O141" s="44"/>
      <c r="P141" s="197">
        <f>O141*H141</f>
        <v>0</v>
      </c>
      <c r="Q141" s="197">
        <v>1.0000000000000001E-05</v>
      </c>
      <c r="R141" s="197">
        <f>Q141*H141</f>
        <v>0.00016000000000000001</v>
      </c>
      <c r="S141" s="197">
        <v>0</v>
      </c>
      <c r="T141" s="198">
        <f>S141*H141</f>
        <v>0</v>
      </c>
      <c r="AR141" s="21" t="s">
        <v>120</v>
      </c>
      <c r="AT141" s="21" t="s">
        <v>116</v>
      </c>
      <c r="AU141" s="21" t="s">
        <v>81</v>
      </c>
      <c r="AY141" s="21" t="s">
        <v>121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21" t="s">
        <v>79</v>
      </c>
      <c r="BK141" s="199">
        <f>ROUND(I141*H141,2)</f>
        <v>0</v>
      </c>
      <c r="BL141" s="21" t="s">
        <v>120</v>
      </c>
      <c r="BM141" s="21" t="s">
        <v>349</v>
      </c>
    </row>
    <row r="142" s="1" customFormat="1" ht="38.25" customHeight="1">
      <c r="B142" s="43"/>
      <c r="C142" s="188" t="s">
        <v>181</v>
      </c>
      <c r="D142" s="188" t="s">
        <v>116</v>
      </c>
      <c r="E142" s="189" t="s">
        <v>350</v>
      </c>
      <c r="F142" s="190" t="s">
        <v>351</v>
      </c>
      <c r="G142" s="191" t="s">
        <v>135</v>
      </c>
      <c r="H142" s="192">
        <v>361</v>
      </c>
      <c r="I142" s="193"/>
      <c r="J142" s="194">
        <f>ROUND(I142*H142,2)</f>
        <v>0</v>
      </c>
      <c r="K142" s="190" t="s">
        <v>227</v>
      </c>
      <c r="L142" s="69"/>
      <c r="M142" s="195" t="s">
        <v>21</v>
      </c>
      <c r="N142" s="196" t="s">
        <v>42</v>
      </c>
      <c r="O142" s="44"/>
      <c r="P142" s="197">
        <f>O142*H142</f>
        <v>0</v>
      </c>
      <c r="Q142" s="197">
        <v>0.1295</v>
      </c>
      <c r="R142" s="197">
        <f>Q142*H142</f>
        <v>46.749500000000005</v>
      </c>
      <c r="S142" s="197">
        <v>0</v>
      </c>
      <c r="T142" s="198">
        <f>S142*H142</f>
        <v>0</v>
      </c>
      <c r="AR142" s="21" t="s">
        <v>120</v>
      </c>
      <c r="AT142" s="21" t="s">
        <v>116</v>
      </c>
      <c r="AU142" s="21" t="s">
        <v>81</v>
      </c>
      <c r="AY142" s="21" t="s">
        <v>121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1" t="s">
        <v>79</v>
      </c>
      <c r="BK142" s="199">
        <f>ROUND(I142*H142,2)</f>
        <v>0</v>
      </c>
      <c r="BL142" s="21" t="s">
        <v>120</v>
      </c>
      <c r="BM142" s="21" t="s">
        <v>352</v>
      </c>
    </row>
    <row r="143" s="11" customFormat="1">
      <c r="B143" s="234"/>
      <c r="C143" s="235"/>
      <c r="D143" s="236" t="s">
        <v>229</v>
      </c>
      <c r="E143" s="237" t="s">
        <v>21</v>
      </c>
      <c r="F143" s="238" t="s">
        <v>353</v>
      </c>
      <c r="G143" s="235"/>
      <c r="H143" s="239">
        <v>361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229</v>
      </c>
      <c r="AU143" s="245" t="s">
        <v>81</v>
      </c>
      <c r="AV143" s="11" t="s">
        <v>81</v>
      </c>
      <c r="AW143" s="11" t="s">
        <v>35</v>
      </c>
      <c r="AX143" s="11" t="s">
        <v>79</v>
      </c>
      <c r="AY143" s="245" t="s">
        <v>121</v>
      </c>
    </row>
    <row r="144" s="1" customFormat="1" ht="16.5" customHeight="1">
      <c r="B144" s="43"/>
      <c r="C144" s="246" t="s">
        <v>354</v>
      </c>
      <c r="D144" s="246" t="s">
        <v>250</v>
      </c>
      <c r="E144" s="247" t="s">
        <v>355</v>
      </c>
      <c r="F144" s="248" t="s">
        <v>356</v>
      </c>
      <c r="G144" s="249" t="s">
        <v>259</v>
      </c>
      <c r="H144" s="250">
        <v>361</v>
      </c>
      <c r="I144" s="251"/>
      <c r="J144" s="252">
        <f>ROUND(I144*H144,2)</f>
        <v>0</v>
      </c>
      <c r="K144" s="248" t="s">
        <v>233</v>
      </c>
      <c r="L144" s="253"/>
      <c r="M144" s="254" t="s">
        <v>21</v>
      </c>
      <c r="N144" s="255" t="s">
        <v>42</v>
      </c>
      <c r="O144" s="44"/>
      <c r="P144" s="197">
        <f>O144*H144</f>
        <v>0</v>
      </c>
      <c r="Q144" s="197">
        <v>0.033500000000000002</v>
      </c>
      <c r="R144" s="197">
        <f>Q144*H144</f>
        <v>12.093500000000001</v>
      </c>
      <c r="S144" s="197">
        <v>0</v>
      </c>
      <c r="T144" s="198">
        <f>S144*H144</f>
        <v>0</v>
      </c>
      <c r="AR144" s="21" t="s">
        <v>139</v>
      </c>
      <c r="AT144" s="21" t="s">
        <v>250</v>
      </c>
      <c r="AU144" s="21" t="s">
        <v>81</v>
      </c>
      <c r="AY144" s="21" t="s">
        <v>121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21" t="s">
        <v>79</v>
      </c>
      <c r="BK144" s="199">
        <f>ROUND(I144*H144,2)</f>
        <v>0</v>
      </c>
      <c r="BL144" s="21" t="s">
        <v>120</v>
      </c>
      <c r="BM144" s="21" t="s">
        <v>357</v>
      </c>
    </row>
    <row r="145" s="1" customFormat="1" ht="38.25" customHeight="1">
      <c r="B145" s="43"/>
      <c r="C145" s="188" t="s">
        <v>185</v>
      </c>
      <c r="D145" s="188" t="s">
        <v>116</v>
      </c>
      <c r="E145" s="189" t="s">
        <v>358</v>
      </c>
      <c r="F145" s="190" t="s">
        <v>359</v>
      </c>
      <c r="G145" s="191" t="s">
        <v>135</v>
      </c>
      <c r="H145" s="192">
        <v>708</v>
      </c>
      <c r="I145" s="193"/>
      <c r="J145" s="194">
        <f>ROUND(I145*H145,2)</f>
        <v>0</v>
      </c>
      <c r="K145" s="190" t="s">
        <v>227</v>
      </c>
      <c r="L145" s="69"/>
      <c r="M145" s="195" t="s">
        <v>21</v>
      </c>
      <c r="N145" s="196" t="s">
        <v>42</v>
      </c>
      <c r="O145" s="44"/>
      <c r="P145" s="197">
        <f>O145*H145</f>
        <v>0</v>
      </c>
      <c r="Q145" s="197">
        <v>0.14066999999999999</v>
      </c>
      <c r="R145" s="197">
        <f>Q145*H145</f>
        <v>99.594359999999995</v>
      </c>
      <c r="S145" s="197">
        <v>0</v>
      </c>
      <c r="T145" s="198">
        <f>S145*H145</f>
        <v>0</v>
      </c>
      <c r="AR145" s="21" t="s">
        <v>120</v>
      </c>
      <c r="AT145" s="21" t="s">
        <v>116</v>
      </c>
      <c r="AU145" s="21" t="s">
        <v>81</v>
      </c>
      <c r="AY145" s="21" t="s">
        <v>121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21" t="s">
        <v>79</v>
      </c>
      <c r="BK145" s="199">
        <f>ROUND(I145*H145,2)</f>
        <v>0</v>
      </c>
      <c r="BL145" s="21" t="s">
        <v>120</v>
      </c>
      <c r="BM145" s="21" t="s">
        <v>360</v>
      </c>
    </row>
    <row r="146" s="11" customFormat="1">
      <c r="B146" s="234"/>
      <c r="C146" s="235"/>
      <c r="D146" s="236" t="s">
        <v>229</v>
      </c>
      <c r="E146" s="237" t="s">
        <v>21</v>
      </c>
      <c r="F146" s="238" t="s">
        <v>361</v>
      </c>
      <c r="G146" s="235"/>
      <c r="H146" s="239">
        <v>708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229</v>
      </c>
      <c r="AU146" s="245" t="s">
        <v>81</v>
      </c>
      <c r="AV146" s="11" t="s">
        <v>81</v>
      </c>
      <c r="AW146" s="11" t="s">
        <v>35</v>
      </c>
      <c r="AX146" s="11" t="s">
        <v>79</v>
      </c>
      <c r="AY146" s="245" t="s">
        <v>121</v>
      </c>
    </row>
    <row r="147" s="1" customFormat="1" ht="16.5" customHeight="1">
      <c r="B147" s="43"/>
      <c r="C147" s="246" t="s">
        <v>362</v>
      </c>
      <c r="D147" s="246" t="s">
        <v>250</v>
      </c>
      <c r="E147" s="247" t="s">
        <v>363</v>
      </c>
      <c r="F147" s="248" t="s">
        <v>364</v>
      </c>
      <c r="G147" s="249" t="s">
        <v>135</v>
      </c>
      <c r="H147" s="250">
        <v>708</v>
      </c>
      <c r="I147" s="251"/>
      <c r="J147" s="252">
        <f>ROUND(I147*H147,2)</f>
        <v>0</v>
      </c>
      <c r="K147" s="248" t="s">
        <v>233</v>
      </c>
      <c r="L147" s="253"/>
      <c r="M147" s="254" t="s">
        <v>21</v>
      </c>
      <c r="N147" s="255" t="s">
        <v>42</v>
      </c>
      <c r="O147" s="44"/>
      <c r="P147" s="197">
        <f>O147*H147</f>
        <v>0</v>
      </c>
      <c r="Q147" s="197">
        <v>0.104</v>
      </c>
      <c r="R147" s="197">
        <f>Q147*H147</f>
        <v>73.631999999999991</v>
      </c>
      <c r="S147" s="197">
        <v>0</v>
      </c>
      <c r="T147" s="198">
        <f>S147*H147</f>
        <v>0</v>
      </c>
      <c r="AR147" s="21" t="s">
        <v>139</v>
      </c>
      <c r="AT147" s="21" t="s">
        <v>250</v>
      </c>
      <c r="AU147" s="21" t="s">
        <v>81</v>
      </c>
      <c r="AY147" s="21" t="s">
        <v>121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21" t="s">
        <v>79</v>
      </c>
      <c r="BK147" s="199">
        <f>ROUND(I147*H147,2)</f>
        <v>0</v>
      </c>
      <c r="BL147" s="21" t="s">
        <v>120</v>
      </c>
      <c r="BM147" s="21" t="s">
        <v>365</v>
      </c>
    </row>
    <row r="148" s="1" customFormat="1">
      <c r="B148" s="43"/>
      <c r="C148" s="71"/>
      <c r="D148" s="236" t="s">
        <v>303</v>
      </c>
      <c r="E148" s="71"/>
      <c r="F148" s="256" t="s">
        <v>366</v>
      </c>
      <c r="G148" s="71"/>
      <c r="H148" s="71"/>
      <c r="I148" s="174"/>
      <c r="J148" s="71"/>
      <c r="K148" s="71"/>
      <c r="L148" s="69"/>
      <c r="M148" s="257"/>
      <c r="N148" s="44"/>
      <c r="O148" s="44"/>
      <c r="P148" s="44"/>
      <c r="Q148" s="44"/>
      <c r="R148" s="44"/>
      <c r="S148" s="44"/>
      <c r="T148" s="92"/>
      <c r="AT148" s="21" t="s">
        <v>303</v>
      </c>
      <c r="AU148" s="21" t="s">
        <v>81</v>
      </c>
    </row>
    <row r="149" s="1" customFormat="1" ht="25.5" customHeight="1">
      <c r="B149" s="43"/>
      <c r="C149" s="188" t="s">
        <v>188</v>
      </c>
      <c r="D149" s="188" t="s">
        <v>116</v>
      </c>
      <c r="E149" s="189" t="s">
        <v>367</v>
      </c>
      <c r="F149" s="190" t="s">
        <v>368</v>
      </c>
      <c r="G149" s="191" t="s">
        <v>135</v>
      </c>
      <c r="H149" s="192">
        <v>380</v>
      </c>
      <c r="I149" s="193"/>
      <c r="J149" s="194">
        <f>ROUND(I149*H149,2)</f>
        <v>0</v>
      </c>
      <c r="K149" s="190" t="s">
        <v>227</v>
      </c>
      <c r="L149" s="69"/>
      <c r="M149" s="195" t="s">
        <v>21</v>
      </c>
      <c r="N149" s="196" t="s">
        <v>42</v>
      </c>
      <c r="O149" s="44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AR149" s="21" t="s">
        <v>120</v>
      </c>
      <c r="AT149" s="21" t="s">
        <v>116</v>
      </c>
      <c r="AU149" s="21" t="s">
        <v>81</v>
      </c>
      <c r="AY149" s="21" t="s">
        <v>121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21" t="s">
        <v>79</v>
      </c>
      <c r="BK149" s="199">
        <f>ROUND(I149*H149,2)</f>
        <v>0</v>
      </c>
      <c r="BL149" s="21" t="s">
        <v>120</v>
      </c>
      <c r="BM149" s="21" t="s">
        <v>369</v>
      </c>
    </row>
    <row r="150" s="1" customFormat="1" ht="25.5" customHeight="1">
      <c r="B150" s="43"/>
      <c r="C150" s="188" t="s">
        <v>370</v>
      </c>
      <c r="D150" s="188" t="s">
        <v>116</v>
      </c>
      <c r="E150" s="189" t="s">
        <v>371</v>
      </c>
      <c r="F150" s="190" t="s">
        <v>372</v>
      </c>
      <c r="G150" s="191" t="s">
        <v>135</v>
      </c>
      <c r="H150" s="192">
        <v>185</v>
      </c>
      <c r="I150" s="193"/>
      <c r="J150" s="194">
        <f>ROUND(I150*H150,2)</f>
        <v>0</v>
      </c>
      <c r="K150" s="190" t="s">
        <v>21</v>
      </c>
      <c r="L150" s="69"/>
      <c r="M150" s="195" t="s">
        <v>21</v>
      </c>
      <c r="N150" s="196" t="s">
        <v>42</v>
      </c>
      <c r="O150" s="44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1" t="s">
        <v>120</v>
      </c>
      <c r="AT150" s="21" t="s">
        <v>116</v>
      </c>
      <c r="AU150" s="21" t="s">
        <v>81</v>
      </c>
      <c r="AY150" s="21" t="s">
        <v>121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1" t="s">
        <v>79</v>
      </c>
      <c r="BK150" s="199">
        <f>ROUND(I150*H150,2)</f>
        <v>0</v>
      </c>
      <c r="BL150" s="21" t="s">
        <v>120</v>
      </c>
      <c r="BM150" s="21" t="s">
        <v>373</v>
      </c>
    </row>
    <row r="151" s="1" customFormat="1" ht="38.25" customHeight="1">
      <c r="B151" s="43"/>
      <c r="C151" s="188" t="s">
        <v>191</v>
      </c>
      <c r="D151" s="188" t="s">
        <v>116</v>
      </c>
      <c r="E151" s="189" t="s">
        <v>374</v>
      </c>
      <c r="F151" s="190" t="s">
        <v>375</v>
      </c>
      <c r="G151" s="191" t="s">
        <v>135</v>
      </c>
      <c r="H151" s="192">
        <v>380</v>
      </c>
      <c r="I151" s="193"/>
      <c r="J151" s="194">
        <f>ROUND(I151*H151,2)</f>
        <v>0</v>
      </c>
      <c r="K151" s="190" t="s">
        <v>227</v>
      </c>
      <c r="L151" s="69"/>
      <c r="M151" s="195" t="s">
        <v>21</v>
      </c>
      <c r="N151" s="196" t="s">
        <v>42</v>
      </c>
      <c r="O151" s="44"/>
      <c r="P151" s="197">
        <f>O151*H151</f>
        <v>0</v>
      </c>
      <c r="Q151" s="197">
        <v>5.0000000000000002E-05</v>
      </c>
      <c r="R151" s="197">
        <f>Q151*H151</f>
        <v>0.019</v>
      </c>
      <c r="S151" s="197">
        <v>0</v>
      </c>
      <c r="T151" s="198">
        <f>S151*H151</f>
        <v>0</v>
      </c>
      <c r="AR151" s="21" t="s">
        <v>120</v>
      </c>
      <c r="AT151" s="21" t="s">
        <v>116</v>
      </c>
      <c r="AU151" s="21" t="s">
        <v>81</v>
      </c>
      <c r="AY151" s="21" t="s">
        <v>121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1" t="s">
        <v>79</v>
      </c>
      <c r="BK151" s="199">
        <f>ROUND(I151*H151,2)</f>
        <v>0</v>
      </c>
      <c r="BL151" s="21" t="s">
        <v>120</v>
      </c>
      <c r="BM151" s="21" t="s">
        <v>376</v>
      </c>
    </row>
    <row r="152" s="1" customFormat="1" ht="25.5" customHeight="1">
      <c r="B152" s="43"/>
      <c r="C152" s="188" t="s">
        <v>377</v>
      </c>
      <c r="D152" s="188" t="s">
        <v>116</v>
      </c>
      <c r="E152" s="189" t="s">
        <v>378</v>
      </c>
      <c r="F152" s="190" t="s">
        <v>379</v>
      </c>
      <c r="G152" s="191" t="s">
        <v>135</v>
      </c>
      <c r="H152" s="192">
        <v>185</v>
      </c>
      <c r="I152" s="193"/>
      <c r="J152" s="194">
        <f>ROUND(I152*H152,2)</f>
        <v>0</v>
      </c>
      <c r="K152" s="190" t="s">
        <v>21</v>
      </c>
      <c r="L152" s="69"/>
      <c r="M152" s="195" t="s">
        <v>21</v>
      </c>
      <c r="N152" s="196" t="s">
        <v>42</v>
      </c>
      <c r="O152" s="44"/>
      <c r="P152" s="197">
        <f>O152*H152</f>
        <v>0</v>
      </c>
      <c r="Q152" s="197">
        <v>5.0000000000000002E-05</v>
      </c>
      <c r="R152" s="197">
        <f>Q152*H152</f>
        <v>0.0092500000000000013</v>
      </c>
      <c r="S152" s="197">
        <v>0</v>
      </c>
      <c r="T152" s="198">
        <f>S152*H152</f>
        <v>0</v>
      </c>
      <c r="AR152" s="21" t="s">
        <v>120</v>
      </c>
      <c r="AT152" s="21" t="s">
        <v>116</v>
      </c>
      <c r="AU152" s="21" t="s">
        <v>81</v>
      </c>
      <c r="AY152" s="21" t="s">
        <v>121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21" t="s">
        <v>79</v>
      </c>
      <c r="BK152" s="199">
        <f>ROUND(I152*H152,2)</f>
        <v>0</v>
      </c>
      <c r="BL152" s="21" t="s">
        <v>120</v>
      </c>
      <c r="BM152" s="21" t="s">
        <v>380</v>
      </c>
    </row>
    <row r="153" s="1" customFormat="1" ht="25.5" customHeight="1">
      <c r="B153" s="43"/>
      <c r="C153" s="188" t="s">
        <v>194</v>
      </c>
      <c r="D153" s="188" t="s">
        <v>116</v>
      </c>
      <c r="E153" s="189" t="s">
        <v>381</v>
      </c>
      <c r="F153" s="190" t="s">
        <v>382</v>
      </c>
      <c r="G153" s="191" t="s">
        <v>135</v>
      </c>
      <c r="H153" s="192">
        <v>380</v>
      </c>
      <c r="I153" s="193"/>
      <c r="J153" s="194">
        <f>ROUND(I153*H153,2)</f>
        <v>0</v>
      </c>
      <c r="K153" s="190" t="s">
        <v>227</v>
      </c>
      <c r="L153" s="69"/>
      <c r="M153" s="195" t="s">
        <v>21</v>
      </c>
      <c r="N153" s="196" t="s">
        <v>42</v>
      </c>
      <c r="O153" s="44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21" t="s">
        <v>120</v>
      </c>
      <c r="AT153" s="21" t="s">
        <v>116</v>
      </c>
      <c r="AU153" s="21" t="s">
        <v>81</v>
      </c>
      <c r="AY153" s="21" t="s">
        <v>121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21" t="s">
        <v>79</v>
      </c>
      <c r="BK153" s="199">
        <f>ROUND(I153*H153,2)</f>
        <v>0</v>
      </c>
      <c r="BL153" s="21" t="s">
        <v>120</v>
      </c>
      <c r="BM153" s="21" t="s">
        <v>383</v>
      </c>
    </row>
    <row r="154" s="1" customFormat="1" ht="25.5" customHeight="1">
      <c r="B154" s="43"/>
      <c r="C154" s="188" t="s">
        <v>384</v>
      </c>
      <c r="D154" s="188" t="s">
        <v>116</v>
      </c>
      <c r="E154" s="189" t="s">
        <v>385</v>
      </c>
      <c r="F154" s="190" t="s">
        <v>386</v>
      </c>
      <c r="G154" s="191" t="s">
        <v>135</v>
      </c>
      <c r="H154" s="192">
        <v>50</v>
      </c>
      <c r="I154" s="193"/>
      <c r="J154" s="194">
        <f>ROUND(I154*H154,2)</f>
        <v>0</v>
      </c>
      <c r="K154" s="190" t="s">
        <v>227</v>
      </c>
      <c r="L154" s="69"/>
      <c r="M154" s="195" t="s">
        <v>21</v>
      </c>
      <c r="N154" s="196" t="s">
        <v>42</v>
      </c>
      <c r="O154" s="44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AR154" s="21" t="s">
        <v>120</v>
      </c>
      <c r="AT154" s="21" t="s">
        <v>116</v>
      </c>
      <c r="AU154" s="21" t="s">
        <v>81</v>
      </c>
      <c r="AY154" s="21" t="s">
        <v>121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1" t="s">
        <v>79</v>
      </c>
      <c r="BK154" s="199">
        <f>ROUND(I154*H154,2)</f>
        <v>0</v>
      </c>
      <c r="BL154" s="21" t="s">
        <v>120</v>
      </c>
      <c r="BM154" s="21" t="s">
        <v>387</v>
      </c>
    </row>
    <row r="155" s="1" customFormat="1" ht="16.5" customHeight="1">
      <c r="B155" s="43"/>
      <c r="C155" s="188" t="s">
        <v>198</v>
      </c>
      <c r="D155" s="188" t="s">
        <v>116</v>
      </c>
      <c r="E155" s="189" t="s">
        <v>388</v>
      </c>
      <c r="F155" s="190" t="s">
        <v>389</v>
      </c>
      <c r="G155" s="191" t="s">
        <v>135</v>
      </c>
      <c r="H155" s="192">
        <v>380</v>
      </c>
      <c r="I155" s="193"/>
      <c r="J155" s="194">
        <f>ROUND(I155*H155,2)</f>
        <v>0</v>
      </c>
      <c r="K155" s="190" t="s">
        <v>21</v>
      </c>
      <c r="L155" s="69"/>
      <c r="M155" s="195" t="s">
        <v>21</v>
      </c>
      <c r="N155" s="196" t="s">
        <v>42</v>
      </c>
      <c r="O155" s="44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21" t="s">
        <v>120</v>
      </c>
      <c r="AT155" s="21" t="s">
        <v>116</v>
      </c>
      <c r="AU155" s="21" t="s">
        <v>81</v>
      </c>
      <c r="AY155" s="21" t="s">
        <v>121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21" t="s">
        <v>79</v>
      </c>
      <c r="BK155" s="199">
        <f>ROUND(I155*H155,2)</f>
        <v>0</v>
      </c>
      <c r="BL155" s="21" t="s">
        <v>120</v>
      </c>
      <c r="BM155" s="21" t="s">
        <v>390</v>
      </c>
    </row>
    <row r="156" s="1" customFormat="1" ht="25.5" customHeight="1">
      <c r="B156" s="43"/>
      <c r="C156" s="188" t="s">
        <v>391</v>
      </c>
      <c r="D156" s="188" t="s">
        <v>116</v>
      </c>
      <c r="E156" s="189" t="s">
        <v>392</v>
      </c>
      <c r="F156" s="190" t="s">
        <v>393</v>
      </c>
      <c r="G156" s="191" t="s">
        <v>226</v>
      </c>
      <c r="H156" s="192">
        <v>3260</v>
      </c>
      <c r="I156" s="193"/>
      <c r="J156" s="194">
        <f>ROUND(I156*H156,2)</f>
        <v>0</v>
      </c>
      <c r="K156" s="190" t="s">
        <v>227</v>
      </c>
      <c r="L156" s="69"/>
      <c r="M156" s="195" t="s">
        <v>21</v>
      </c>
      <c r="N156" s="196" t="s">
        <v>42</v>
      </c>
      <c r="O156" s="44"/>
      <c r="P156" s="197">
        <f>O156*H156</f>
        <v>0</v>
      </c>
      <c r="Q156" s="197">
        <v>0</v>
      </c>
      <c r="R156" s="197">
        <f>Q156*H156</f>
        <v>0</v>
      </c>
      <c r="S156" s="197">
        <v>0.02</v>
      </c>
      <c r="T156" s="198">
        <f>S156*H156</f>
        <v>65.200000000000003</v>
      </c>
      <c r="AR156" s="21" t="s">
        <v>120</v>
      </c>
      <c r="AT156" s="21" t="s">
        <v>116</v>
      </c>
      <c r="AU156" s="21" t="s">
        <v>81</v>
      </c>
      <c r="AY156" s="21" t="s">
        <v>121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1" t="s">
        <v>79</v>
      </c>
      <c r="BK156" s="199">
        <f>ROUND(I156*H156,2)</f>
        <v>0</v>
      </c>
      <c r="BL156" s="21" t="s">
        <v>120</v>
      </c>
      <c r="BM156" s="21" t="s">
        <v>394</v>
      </c>
    </row>
    <row r="157" s="1" customFormat="1" ht="16.5" customHeight="1">
      <c r="B157" s="43"/>
      <c r="C157" s="188" t="s">
        <v>201</v>
      </c>
      <c r="D157" s="188" t="s">
        <v>116</v>
      </c>
      <c r="E157" s="189" t="s">
        <v>395</v>
      </c>
      <c r="F157" s="190" t="s">
        <v>396</v>
      </c>
      <c r="G157" s="191" t="s">
        <v>397</v>
      </c>
      <c r="H157" s="192">
        <v>180</v>
      </c>
      <c r="I157" s="193"/>
      <c r="J157" s="194">
        <f>ROUND(I157*H157,2)</f>
        <v>0</v>
      </c>
      <c r="K157" s="190" t="s">
        <v>21</v>
      </c>
      <c r="L157" s="69"/>
      <c r="M157" s="195" t="s">
        <v>21</v>
      </c>
      <c r="N157" s="196" t="s">
        <v>42</v>
      </c>
      <c r="O157" s="44"/>
      <c r="P157" s="197">
        <f>O157*H157</f>
        <v>0</v>
      </c>
      <c r="Q157" s="197">
        <v>0.013860000000000001</v>
      </c>
      <c r="R157" s="197">
        <f>Q157*H157</f>
        <v>2.4948000000000001</v>
      </c>
      <c r="S157" s="197">
        <v>0</v>
      </c>
      <c r="T157" s="198">
        <f>S157*H157</f>
        <v>0</v>
      </c>
      <c r="AR157" s="21" t="s">
        <v>120</v>
      </c>
      <c r="AT157" s="21" t="s">
        <v>116</v>
      </c>
      <c r="AU157" s="21" t="s">
        <v>81</v>
      </c>
      <c r="AY157" s="21" t="s">
        <v>121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21" t="s">
        <v>79</v>
      </c>
      <c r="BK157" s="199">
        <f>ROUND(I157*H157,2)</f>
        <v>0</v>
      </c>
      <c r="BL157" s="21" t="s">
        <v>120</v>
      </c>
      <c r="BM157" s="21" t="s">
        <v>398</v>
      </c>
    </row>
    <row r="158" s="1" customFormat="1" ht="38.25" customHeight="1">
      <c r="B158" s="43"/>
      <c r="C158" s="188" t="s">
        <v>399</v>
      </c>
      <c r="D158" s="188" t="s">
        <v>116</v>
      </c>
      <c r="E158" s="189" t="s">
        <v>400</v>
      </c>
      <c r="F158" s="190" t="s">
        <v>401</v>
      </c>
      <c r="G158" s="191" t="s">
        <v>125</v>
      </c>
      <c r="H158" s="192">
        <v>360</v>
      </c>
      <c r="I158" s="193"/>
      <c r="J158" s="194">
        <f>ROUND(I158*H158,2)</f>
        <v>0</v>
      </c>
      <c r="K158" s="190" t="s">
        <v>21</v>
      </c>
      <c r="L158" s="69"/>
      <c r="M158" s="195" t="s">
        <v>21</v>
      </c>
      <c r="N158" s="196" t="s">
        <v>42</v>
      </c>
      <c r="O158" s="44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21" t="s">
        <v>120</v>
      </c>
      <c r="AT158" s="21" t="s">
        <v>116</v>
      </c>
      <c r="AU158" s="21" t="s">
        <v>81</v>
      </c>
      <c r="AY158" s="21" t="s">
        <v>121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21" t="s">
        <v>79</v>
      </c>
      <c r="BK158" s="199">
        <f>ROUND(I158*H158,2)</f>
        <v>0</v>
      </c>
      <c r="BL158" s="21" t="s">
        <v>120</v>
      </c>
      <c r="BM158" s="21" t="s">
        <v>402</v>
      </c>
    </row>
    <row r="159" s="11" customFormat="1">
      <c r="B159" s="234"/>
      <c r="C159" s="235"/>
      <c r="D159" s="236" t="s">
        <v>229</v>
      </c>
      <c r="E159" s="237" t="s">
        <v>21</v>
      </c>
      <c r="F159" s="238" t="s">
        <v>403</v>
      </c>
      <c r="G159" s="235"/>
      <c r="H159" s="239">
        <v>360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229</v>
      </c>
      <c r="AU159" s="245" t="s">
        <v>81</v>
      </c>
      <c r="AV159" s="11" t="s">
        <v>81</v>
      </c>
      <c r="AW159" s="11" t="s">
        <v>35</v>
      </c>
      <c r="AX159" s="11" t="s">
        <v>79</v>
      </c>
      <c r="AY159" s="245" t="s">
        <v>121</v>
      </c>
    </row>
    <row r="160" s="10" customFormat="1" ht="29.88" customHeight="1">
      <c r="B160" s="218"/>
      <c r="C160" s="219"/>
      <c r="D160" s="220" t="s">
        <v>70</v>
      </c>
      <c r="E160" s="232" t="s">
        <v>404</v>
      </c>
      <c r="F160" s="232" t="s">
        <v>405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SUM(P161:P165)</f>
        <v>0</v>
      </c>
      <c r="Q160" s="226"/>
      <c r="R160" s="227">
        <f>SUM(R161:R165)</f>
        <v>0</v>
      </c>
      <c r="S160" s="226"/>
      <c r="T160" s="228">
        <f>SUM(T161:T165)</f>
        <v>0</v>
      </c>
      <c r="AR160" s="229" t="s">
        <v>79</v>
      </c>
      <c r="AT160" s="230" t="s">
        <v>70</v>
      </c>
      <c r="AU160" s="230" t="s">
        <v>79</v>
      </c>
      <c r="AY160" s="229" t="s">
        <v>121</v>
      </c>
      <c r="BK160" s="231">
        <f>SUM(BK161:BK165)</f>
        <v>0</v>
      </c>
    </row>
    <row r="161" s="1" customFormat="1" ht="25.5" customHeight="1">
      <c r="B161" s="43"/>
      <c r="C161" s="188" t="s">
        <v>205</v>
      </c>
      <c r="D161" s="188" t="s">
        <v>116</v>
      </c>
      <c r="E161" s="189" t="s">
        <v>406</v>
      </c>
      <c r="F161" s="190" t="s">
        <v>407</v>
      </c>
      <c r="G161" s="191" t="s">
        <v>397</v>
      </c>
      <c r="H161" s="192">
        <v>2149.1399999999999</v>
      </c>
      <c r="I161" s="193"/>
      <c r="J161" s="194">
        <f>ROUND(I161*H161,2)</f>
        <v>0</v>
      </c>
      <c r="K161" s="190" t="s">
        <v>227</v>
      </c>
      <c r="L161" s="69"/>
      <c r="M161" s="195" t="s">
        <v>21</v>
      </c>
      <c r="N161" s="196" t="s">
        <v>42</v>
      </c>
      <c r="O161" s="44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1" t="s">
        <v>120</v>
      </c>
      <c r="AT161" s="21" t="s">
        <v>116</v>
      </c>
      <c r="AU161" s="21" t="s">
        <v>81</v>
      </c>
      <c r="AY161" s="21" t="s">
        <v>121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1" t="s">
        <v>79</v>
      </c>
      <c r="BK161" s="199">
        <f>ROUND(I161*H161,2)</f>
        <v>0</v>
      </c>
      <c r="BL161" s="21" t="s">
        <v>120</v>
      </c>
      <c r="BM161" s="21" t="s">
        <v>408</v>
      </c>
    </row>
    <row r="162" s="1" customFormat="1" ht="38.25" customHeight="1">
      <c r="B162" s="43"/>
      <c r="C162" s="188" t="s">
        <v>409</v>
      </c>
      <c r="D162" s="188" t="s">
        <v>116</v>
      </c>
      <c r="E162" s="189" t="s">
        <v>410</v>
      </c>
      <c r="F162" s="190" t="s">
        <v>411</v>
      </c>
      <c r="G162" s="191" t="s">
        <v>397</v>
      </c>
      <c r="H162" s="192">
        <v>62325.059999999998</v>
      </c>
      <c r="I162" s="193"/>
      <c r="J162" s="194">
        <f>ROUND(I162*H162,2)</f>
        <v>0</v>
      </c>
      <c r="K162" s="190" t="s">
        <v>227</v>
      </c>
      <c r="L162" s="69"/>
      <c r="M162" s="195" t="s">
        <v>21</v>
      </c>
      <c r="N162" s="196" t="s">
        <v>42</v>
      </c>
      <c r="O162" s="44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AR162" s="21" t="s">
        <v>120</v>
      </c>
      <c r="AT162" s="21" t="s">
        <v>116</v>
      </c>
      <c r="AU162" s="21" t="s">
        <v>81</v>
      </c>
      <c r="AY162" s="21" t="s">
        <v>121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1" t="s">
        <v>79</v>
      </c>
      <c r="BK162" s="199">
        <f>ROUND(I162*H162,2)</f>
        <v>0</v>
      </c>
      <c r="BL162" s="21" t="s">
        <v>120</v>
      </c>
      <c r="BM162" s="21" t="s">
        <v>412</v>
      </c>
    </row>
    <row r="163" s="11" customFormat="1">
      <c r="B163" s="234"/>
      <c r="C163" s="235"/>
      <c r="D163" s="236" t="s">
        <v>229</v>
      </c>
      <c r="E163" s="235"/>
      <c r="F163" s="238" t="s">
        <v>413</v>
      </c>
      <c r="G163" s="235"/>
      <c r="H163" s="239">
        <v>62325.059999999998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229</v>
      </c>
      <c r="AU163" s="245" t="s">
        <v>81</v>
      </c>
      <c r="AV163" s="11" t="s">
        <v>81</v>
      </c>
      <c r="AW163" s="11" t="s">
        <v>6</v>
      </c>
      <c r="AX163" s="11" t="s">
        <v>79</v>
      </c>
      <c r="AY163" s="245" t="s">
        <v>121</v>
      </c>
    </row>
    <row r="164" s="1" customFormat="1" ht="25.5" customHeight="1">
      <c r="B164" s="43"/>
      <c r="C164" s="188" t="s">
        <v>414</v>
      </c>
      <c r="D164" s="188" t="s">
        <v>116</v>
      </c>
      <c r="E164" s="189" t="s">
        <v>415</v>
      </c>
      <c r="F164" s="190" t="s">
        <v>416</v>
      </c>
      <c r="G164" s="191" t="s">
        <v>397</v>
      </c>
      <c r="H164" s="192">
        <v>2149.1399999999999</v>
      </c>
      <c r="I164" s="193"/>
      <c r="J164" s="194">
        <f>ROUND(I164*H164,2)</f>
        <v>0</v>
      </c>
      <c r="K164" s="190" t="s">
        <v>227</v>
      </c>
      <c r="L164" s="69"/>
      <c r="M164" s="195" t="s">
        <v>21</v>
      </c>
      <c r="N164" s="196" t="s">
        <v>42</v>
      </c>
      <c r="O164" s="44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AR164" s="21" t="s">
        <v>120</v>
      </c>
      <c r="AT164" s="21" t="s">
        <v>116</v>
      </c>
      <c r="AU164" s="21" t="s">
        <v>81</v>
      </c>
      <c r="AY164" s="21" t="s">
        <v>121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21" t="s">
        <v>79</v>
      </c>
      <c r="BK164" s="199">
        <f>ROUND(I164*H164,2)</f>
        <v>0</v>
      </c>
      <c r="BL164" s="21" t="s">
        <v>120</v>
      </c>
      <c r="BM164" s="21" t="s">
        <v>417</v>
      </c>
    </row>
    <row r="165" s="1" customFormat="1" ht="16.5" customHeight="1">
      <c r="B165" s="43"/>
      <c r="C165" s="188" t="s">
        <v>418</v>
      </c>
      <c r="D165" s="188" t="s">
        <v>116</v>
      </c>
      <c r="E165" s="189" t="s">
        <v>419</v>
      </c>
      <c r="F165" s="190" t="s">
        <v>420</v>
      </c>
      <c r="G165" s="191" t="s">
        <v>397</v>
      </c>
      <c r="H165" s="192">
        <v>1890</v>
      </c>
      <c r="I165" s="193"/>
      <c r="J165" s="194">
        <f>ROUND(I165*H165,2)</f>
        <v>0</v>
      </c>
      <c r="K165" s="190" t="s">
        <v>227</v>
      </c>
      <c r="L165" s="69"/>
      <c r="M165" s="195" t="s">
        <v>21</v>
      </c>
      <c r="N165" s="196" t="s">
        <v>42</v>
      </c>
      <c r="O165" s="44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AR165" s="21" t="s">
        <v>120</v>
      </c>
      <c r="AT165" s="21" t="s">
        <v>116</v>
      </c>
      <c r="AU165" s="21" t="s">
        <v>81</v>
      </c>
      <c r="AY165" s="21" t="s">
        <v>121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1" t="s">
        <v>79</v>
      </c>
      <c r="BK165" s="199">
        <f>ROUND(I165*H165,2)</f>
        <v>0</v>
      </c>
      <c r="BL165" s="21" t="s">
        <v>120</v>
      </c>
      <c r="BM165" s="21" t="s">
        <v>421</v>
      </c>
    </row>
    <row r="166" s="10" customFormat="1" ht="29.88" customHeight="1">
      <c r="B166" s="218"/>
      <c r="C166" s="219"/>
      <c r="D166" s="220" t="s">
        <v>70</v>
      </c>
      <c r="E166" s="232" t="s">
        <v>422</v>
      </c>
      <c r="F166" s="232" t="s">
        <v>423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SUM(P167:P168)</f>
        <v>0</v>
      </c>
      <c r="Q166" s="226"/>
      <c r="R166" s="227">
        <f>SUM(R167:R168)</f>
        <v>0</v>
      </c>
      <c r="S166" s="226"/>
      <c r="T166" s="228">
        <f>SUM(T167:T168)</f>
        <v>0</v>
      </c>
      <c r="AR166" s="229" t="s">
        <v>79</v>
      </c>
      <c r="AT166" s="230" t="s">
        <v>70</v>
      </c>
      <c r="AU166" s="230" t="s">
        <v>79</v>
      </c>
      <c r="AY166" s="229" t="s">
        <v>121</v>
      </c>
      <c r="BK166" s="231">
        <f>SUM(BK167:BK168)</f>
        <v>0</v>
      </c>
    </row>
    <row r="167" s="1" customFormat="1" ht="25.5" customHeight="1">
      <c r="B167" s="43"/>
      <c r="C167" s="188" t="s">
        <v>208</v>
      </c>
      <c r="D167" s="188" t="s">
        <v>116</v>
      </c>
      <c r="E167" s="189" t="s">
        <v>424</v>
      </c>
      <c r="F167" s="190" t="s">
        <v>425</v>
      </c>
      <c r="G167" s="191" t="s">
        <v>397</v>
      </c>
      <c r="H167" s="192">
        <v>305.786</v>
      </c>
      <c r="I167" s="193"/>
      <c r="J167" s="194">
        <f>ROUND(I167*H167,2)</f>
        <v>0</v>
      </c>
      <c r="K167" s="190" t="s">
        <v>227</v>
      </c>
      <c r="L167" s="69"/>
      <c r="M167" s="195" t="s">
        <v>21</v>
      </c>
      <c r="N167" s="196" t="s">
        <v>42</v>
      </c>
      <c r="O167" s="44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21" t="s">
        <v>120</v>
      </c>
      <c r="AT167" s="21" t="s">
        <v>116</v>
      </c>
      <c r="AU167" s="21" t="s">
        <v>81</v>
      </c>
      <c r="AY167" s="21" t="s">
        <v>121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1" t="s">
        <v>79</v>
      </c>
      <c r="BK167" s="199">
        <f>ROUND(I167*H167,2)</f>
        <v>0</v>
      </c>
      <c r="BL167" s="21" t="s">
        <v>120</v>
      </c>
      <c r="BM167" s="21" t="s">
        <v>426</v>
      </c>
    </row>
    <row r="168" s="1" customFormat="1" ht="38.25" customHeight="1">
      <c r="B168" s="43"/>
      <c r="C168" s="188" t="s">
        <v>427</v>
      </c>
      <c r="D168" s="188" t="s">
        <v>116</v>
      </c>
      <c r="E168" s="189" t="s">
        <v>428</v>
      </c>
      <c r="F168" s="190" t="s">
        <v>429</v>
      </c>
      <c r="G168" s="191" t="s">
        <v>397</v>
      </c>
      <c r="H168" s="192">
        <v>305.786</v>
      </c>
      <c r="I168" s="193"/>
      <c r="J168" s="194">
        <f>ROUND(I168*H168,2)</f>
        <v>0</v>
      </c>
      <c r="K168" s="190" t="s">
        <v>227</v>
      </c>
      <c r="L168" s="69"/>
      <c r="M168" s="195" t="s">
        <v>21</v>
      </c>
      <c r="N168" s="200" t="s">
        <v>42</v>
      </c>
      <c r="O168" s="201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1" t="s">
        <v>120</v>
      </c>
      <c r="AT168" s="21" t="s">
        <v>116</v>
      </c>
      <c r="AU168" s="21" t="s">
        <v>81</v>
      </c>
      <c r="AY168" s="21" t="s">
        <v>121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21" t="s">
        <v>79</v>
      </c>
      <c r="BK168" s="199">
        <f>ROUND(I168*H168,2)</f>
        <v>0</v>
      </c>
      <c r="BL168" s="21" t="s">
        <v>120</v>
      </c>
      <c r="BM168" s="21" t="s">
        <v>430</v>
      </c>
    </row>
    <row r="169" s="1" customFormat="1" ht="6.96" customHeight="1">
      <c r="B169" s="64"/>
      <c r="C169" s="65"/>
      <c r="D169" s="65"/>
      <c r="E169" s="65"/>
      <c r="F169" s="65"/>
      <c r="G169" s="65"/>
      <c r="H169" s="65"/>
      <c r="I169" s="163"/>
      <c r="J169" s="65"/>
      <c r="K169" s="65"/>
      <c r="L169" s="69"/>
    </row>
  </sheetData>
  <sheetProtection sheet="1" autoFilter="0" formatColumns="0" formatRows="0" objects="1" scenarios="1" spinCount="100000" saltValue="7qfXFRDJ9tgkWNLtkdFNfGaNvuZS91fDDPbonlpz9i9i3mN2n7PqW2SQwIb0oBSAoMH+nUk/t/5SSTzj+/H6Eg==" hashValue="PjPi9zt+5UPLon3dPcAfOf9Q7WTPoNNUMZKsNuBzxAU3eQIOvmJDDbFZAQddZYcjrI2tjuMBQnM9ltNKN3p2dQ==" algorithmName="SHA-512" password="CC35"/>
  <autoFilter ref="C82:K16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88</v>
      </c>
      <c r="G1" s="136" t="s">
        <v>89</v>
      </c>
      <c r="H1" s="136"/>
      <c r="I1" s="137"/>
      <c r="J1" s="136" t="s">
        <v>90</v>
      </c>
      <c r="K1" s="135" t="s">
        <v>91</v>
      </c>
      <c r="L1" s="136" t="s">
        <v>92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87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ht="36.96" customHeight="1">
      <c r="B4" s="25"/>
      <c r="C4" s="26"/>
      <c r="D4" s="27" t="s">
        <v>93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Zhořelecká II.etapa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94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431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4. 7. 2017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ROUND(J80,2)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="1" customFormat="1" ht="14.4" customHeight="1">
      <c r="B30" s="43"/>
      <c r="C30" s="44"/>
      <c r="D30" s="52" t="s">
        <v>41</v>
      </c>
      <c r="E30" s="52" t="s">
        <v>42</v>
      </c>
      <c r="F30" s="154">
        <f>ROUND(SUM(BE80:BE100), 2)</f>
        <v>0</v>
      </c>
      <c r="G30" s="44"/>
      <c r="H30" s="44"/>
      <c r="I30" s="155">
        <v>0.20999999999999999</v>
      </c>
      <c r="J30" s="154">
        <f>ROUND(ROUND((SUM(BE80:BE100)), 2)*I30, 2)</f>
        <v>0</v>
      </c>
      <c r="K30" s="48"/>
    </row>
    <row r="31" s="1" customFormat="1" ht="14.4" customHeight="1">
      <c r="B31" s="43"/>
      <c r="C31" s="44"/>
      <c r="D31" s="44"/>
      <c r="E31" s="52" t="s">
        <v>43</v>
      </c>
      <c r="F31" s="154">
        <f>ROUND(SUM(BF80:BF100), 2)</f>
        <v>0</v>
      </c>
      <c r="G31" s="44"/>
      <c r="H31" s="44"/>
      <c r="I31" s="155">
        <v>0.14999999999999999</v>
      </c>
      <c r="J31" s="154">
        <f>ROUND(ROUND((SUM(BF80:BF100)),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44</v>
      </c>
      <c r="F32" s="154">
        <f>ROUND(SUM(BG80:BG100),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45</v>
      </c>
      <c r="F33" s="154">
        <f>ROUND(SUM(BH80:BH100),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46</v>
      </c>
      <c r="F34" s="154">
        <f>ROUND(SUM(BI80:BI100),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97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Zhořelecká II.etapa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94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03 - Ostatní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Praha</v>
      </c>
      <c r="G49" s="44"/>
      <c r="H49" s="44"/>
      <c r="I49" s="143" t="s">
        <v>25</v>
      </c>
      <c r="J49" s="144" t="str">
        <f>IF(J12="","",J12)</f>
        <v>4. 7. 2017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TSK a.s.</v>
      </c>
      <c r="G51" s="44"/>
      <c r="H51" s="44"/>
      <c r="I51" s="143" t="s">
        <v>33</v>
      </c>
      <c r="J51" s="41" t="str">
        <f>E21</f>
        <v>AVS Projekt s.r.o.</v>
      </c>
      <c r="K51" s="48"/>
    </row>
    <row r="52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98</v>
      </c>
      <c r="D54" s="156"/>
      <c r="E54" s="156"/>
      <c r="F54" s="156"/>
      <c r="G54" s="156"/>
      <c r="H54" s="156"/>
      <c r="I54" s="170"/>
      <c r="J54" s="171" t="s">
        <v>99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100</v>
      </c>
      <c r="D56" s="44"/>
      <c r="E56" s="44"/>
      <c r="F56" s="44"/>
      <c r="G56" s="44"/>
      <c r="H56" s="44"/>
      <c r="I56" s="141"/>
      <c r="J56" s="152">
        <f>J80</f>
        <v>0</v>
      </c>
      <c r="K56" s="48"/>
      <c r="AU56" s="21" t="s">
        <v>101</v>
      </c>
    </row>
    <row r="57" s="8" customFormat="1" ht="24.96" customHeight="1">
      <c r="B57" s="204"/>
      <c r="C57" s="205"/>
      <c r="D57" s="206" t="s">
        <v>432</v>
      </c>
      <c r="E57" s="207"/>
      <c r="F57" s="207"/>
      <c r="G57" s="207"/>
      <c r="H57" s="207"/>
      <c r="I57" s="208"/>
      <c r="J57" s="209">
        <f>J81</f>
        <v>0</v>
      </c>
      <c r="K57" s="210"/>
    </row>
    <row r="58" s="9" customFormat="1" ht="19.92" customHeight="1">
      <c r="B58" s="211"/>
      <c r="C58" s="212"/>
      <c r="D58" s="213" t="s">
        <v>433</v>
      </c>
      <c r="E58" s="214"/>
      <c r="F58" s="214"/>
      <c r="G58" s="214"/>
      <c r="H58" s="214"/>
      <c r="I58" s="215"/>
      <c r="J58" s="216">
        <f>J82</f>
        <v>0</v>
      </c>
      <c r="K58" s="217"/>
    </row>
    <row r="59" s="9" customFormat="1" ht="19.92" customHeight="1">
      <c r="B59" s="211"/>
      <c r="C59" s="212"/>
      <c r="D59" s="213" t="s">
        <v>434</v>
      </c>
      <c r="E59" s="214"/>
      <c r="F59" s="214"/>
      <c r="G59" s="214"/>
      <c r="H59" s="214"/>
      <c r="I59" s="215"/>
      <c r="J59" s="216">
        <f>J85</f>
        <v>0</v>
      </c>
      <c r="K59" s="217"/>
    </row>
    <row r="60" s="9" customFormat="1" ht="19.92" customHeight="1">
      <c r="B60" s="211"/>
      <c r="C60" s="212"/>
      <c r="D60" s="213" t="s">
        <v>435</v>
      </c>
      <c r="E60" s="214"/>
      <c r="F60" s="214"/>
      <c r="G60" s="214"/>
      <c r="H60" s="214"/>
      <c r="I60" s="215"/>
      <c r="J60" s="216">
        <f>J87</f>
        <v>0</v>
      </c>
      <c r="K60" s="217"/>
    </row>
    <row r="61" s="1" customFormat="1" ht="21.84" customHeight="1">
      <c r="B61" s="43"/>
      <c r="C61" s="44"/>
      <c r="D61" s="44"/>
      <c r="E61" s="44"/>
      <c r="F61" s="44"/>
      <c r="G61" s="44"/>
      <c r="H61" s="44"/>
      <c r="I61" s="141"/>
      <c r="J61" s="44"/>
      <c r="K61" s="48"/>
    </row>
    <row r="62" s="1" customFormat="1" ht="6.96" customHeight="1">
      <c r="B62" s="64"/>
      <c r="C62" s="65"/>
      <c r="D62" s="65"/>
      <c r="E62" s="65"/>
      <c r="F62" s="65"/>
      <c r="G62" s="65"/>
      <c r="H62" s="65"/>
      <c r="I62" s="163"/>
      <c r="J62" s="65"/>
      <c r="K62" s="66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66"/>
      <c r="J66" s="68"/>
      <c r="K66" s="68"/>
      <c r="L66" s="69"/>
    </row>
    <row r="67" s="1" customFormat="1" ht="36.96" customHeight="1">
      <c r="B67" s="43"/>
      <c r="C67" s="70" t="s">
        <v>102</v>
      </c>
      <c r="D67" s="71"/>
      <c r="E67" s="71"/>
      <c r="F67" s="71"/>
      <c r="G67" s="71"/>
      <c r="H67" s="71"/>
      <c r="I67" s="174"/>
      <c r="J67" s="71"/>
      <c r="K67" s="71"/>
      <c r="L67" s="69"/>
    </row>
    <row r="68" s="1" customFormat="1" ht="6.96" customHeight="1">
      <c r="B68" s="43"/>
      <c r="C68" s="71"/>
      <c r="D68" s="71"/>
      <c r="E68" s="71"/>
      <c r="F68" s="71"/>
      <c r="G68" s="71"/>
      <c r="H68" s="71"/>
      <c r="I68" s="174"/>
      <c r="J68" s="71"/>
      <c r="K68" s="71"/>
      <c r="L68" s="69"/>
    </row>
    <row r="69" s="1" customFormat="1" ht="14.4" customHeight="1">
      <c r="B69" s="43"/>
      <c r="C69" s="73" t="s">
        <v>18</v>
      </c>
      <c r="D69" s="71"/>
      <c r="E69" s="71"/>
      <c r="F69" s="71"/>
      <c r="G69" s="71"/>
      <c r="H69" s="71"/>
      <c r="I69" s="174"/>
      <c r="J69" s="71"/>
      <c r="K69" s="71"/>
      <c r="L69" s="69"/>
    </row>
    <row r="70" s="1" customFormat="1" ht="16.5" customHeight="1">
      <c r="B70" s="43"/>
      <c r="C70" s="71"/>
      <c r="D70" s="71"/>
      <c r="E70" s="175" t="str">
        <f>E7</f>
        <v>Zhořelecká II.etapa</v>
      </c>
      <c r="F70" s="73"/>
      <c r="G70" s="73"/>
      <c r="H70" s="73"/>
      <c r="I70" s="174"/>
      <c r="J70" s="71"/>
      <c r="K70" s="71"/>
      <c r="L70" s="69"/>
    </row>
    <row r="71" s="1" customFormat="1" ht="14.4" customHeight="1">
      <c r="B71" s="43"/>
      <c r="C71" s="73" t="s">
        <v>94</v>
      </c>
      <c r="D71" s="71"/>
      <c r="E71" s="71"/>
      <c r="F71" s="71"/>
      <c r="G71" s="71"/>
      <c r="H71" s="71"/>
      <c r="I71" s="174"/>
      <c r="J71" s="71"/>
      <c r="K71" s="71"/>
      <c r="L71" s="69"/>
    </row>
    <row r="72" s="1" customFormat="1" ht="17.25" customHeight="1">
      <c r="B72" s="43"/>
      <c r="C72" s="71"/>
      <c r="D72" s="71"/>
      <c r="E72" s="79" t="str">
        <f>E9</f>
        <v>03 - Ostatní</v>
      </c>
      <c r="F72" s="71"/>
      <c r="G72" s="71"/>
      <c r="H72" s="71"/>
      <c r="I72" s="174"/>
      <c r="J72" s="71"/>
      <c r="K72" s="71"/>
      <c r="L72" s="69"/>
    </row>
    <row r="73" s="1" customFormat="1" ht="6.96" customHeight="1">
      <c r="B73" s="43"/>
      <c r="C73" s="71"/>
      <c r="D73" s="71"/>
      <c r="E73" s="71"/>
      <c r="F73" s="71"/>
      <c r="G73" s="71"/>
      <c r="H73" s="71"/>
      <c r="I73" s="174"/>
      <c r="J73" s="71"/>
      <c r="K73" s="71"/>
      <c r="L73" s="69"/>
    </row>
    <row r="74" s="1" customFormat="1" ht="18" customHeight="1">
      <c r="B74" s="43"/>
      <c r="C74" s="73" t="s">
        <v>23</v>
      </c>
      <c r="D74" s="71"/>
      <c r="E74" s="71"/>
      <c r="F74" s="176" t="str">
        <f>F12</f>
        <v>Praha</v>
      </c>
      <c r="G74" s="71"/>
      <c r="H74" s="71"/>
      <c r="I74" s="177" t="s">
        <v>25</v>
      </c>
      <c r="J74" s="82" t="str">
        <f>IF(J12="","",J12)</f>
        <v>4. 7. 2017</v>
      </c>
      <c r="K74" s="71"/>
      <c r="L74" s="69"/>
    </row>
    <row r="75" s="1" customFormat="1" ht="6.96" customHeight="1">
      <c r="B75" s="43"/>
      <c r="C75" s="71"/>
      <c r="D75" s="71"/>
      <c r="E75" s="71"/>
      <c r="F75" s="71"/>
      <c r="G75" s="71"/>
      <c r="H75" s="71"/>
      <c r="I75" s="174"/>
      <c r="J75" s="71"/>
      <c r="K75" s="71"/>
      <c r="L75" s="69"/>
    </row>
    <row r="76" s="1" customFormat="1">
      <c r="B76" s="43"/>
      <c r="C76" s="73" t="s">
        <v>27</v>
      </c>
      <c r="D76" s="71"/>
      <c r="E76" s="71"/>
      <c r="F76" s="176" t="str">
        <f>E15</f>
        <v>TSK a.s.</v>
      </c>
      <c r="G76" s="71"/>
      <c r="H76" s="71"/>
      <c r="I76" s="177" t="s">
        <v>33</v>
      </c>
      <c r="J76" s="176" t="str">
        <f>E21</f>
        <v>AVS Projekt s.r.o.</v>
      </c>
      <c r="K76" s="71"/>
      <c r="L76" s="69"/>
    </row>
    <row r="77" s="1" customFormat="1" ht="14.4" customHeight="1">
      <c r="B77" s="43"/>
      <c r="C77" s="73" t="s">
        <v>31</v>
      </c>
      <c r="D77" s="71"/>
      <c r="E77" s="71"/>
      <c r="F77" s="176" t="str">
        <f>IF(E18="","",E18)</f>
        <v/>
      </c>
      <c r="G77" s="71"/>
      <c r="H77" s="71"/>
      <c r="I77" s="174"/>
      <c r="J77" s="71"/>
      <c r="K77" s="71"/>
      <c r="L77" s="69"/>
    </row>
    <row r="78" s="1" customFormat="1" ht="10.32" customHeight="1">
      <c r="B78" s="43"/>
      <c r="C78" s="71"/>
      <c r="D78" s="71"/>
      <c r="E78" s="71"/>
      <c r="F78" s="71"/>
      <c r="G78" s="71"/>
      <c r="H78" s="71"/>
      <c r="I78" s="174"/>
      <c r="J78" s="71"/>
      <c r="K78" s="71"/>
      <c r="L78" s="69"/>
    </row>
    <row r="79" s="7" customFormat="1" ht="29.28" customHeight="1">
      <c r="B79" s="178"/>
      <c r="C79" s="179" t="s">
        <v>103</v>
      </c>
      <c r="D79" s="180" t="s">
        <v>56</v>
      </c>
      <c r="E79" s="180" t="s">
        <v>52</v>
      </c>
      <c r="F79" s="180" t="s">
        <v>104</v>
      </c>
      <c r="G79" s="180" t="s">
        <v>105</v>
      </c>
      <c r="H79" s="180" t="s">
        <v>106</v>
      </c>
      <c r="I79" s="181" t="s">
        <v>107</v>
      </c>
      <c r="J79" s="180" t="s">
        <v>99</v>
      </c>
      <c r="K79" s="182" t="s">
        <v>108</v>
      </c>
      <c r="L79" s="183"/>
      <c r="M79" s="99" t="s">
        <v>109</v>
      </c>
      <c r="N79" s="100" t="s">
        <v>41</v>
      </c>
      <c r="O79" s="100" t="s">
        <v>110</v>
      </c>
      <c r="P79" s="100" t="s">
        <v>111</v>
      </c>
      <c r="Q79" s="100" t="s">
        <v>112</v>
      </c>
      <c r="R79" s="100" t="s">
        <v>113</v>
      </c>
      <c r="S79" s="100" t="s">
        <v>114</v>
      </c>
      <c r="T79" s="101" t="s">
        <v>115</v>
      </c>
    </row>
    <row r="80" s="1" customFormat="1" ht="29.28" customHeight="1">
      <c r="B80" s="43"/>
      <c r="C80" s="105" t="s">
        <v>100</v>
      </c>
      <c r="D80" s="71"/>
      <c r="E80" s="71"/>
      <c r="F80" s="71"/>
      <c r="G80" s="71"/>
      <c r="H80" s="71"/>
      <c r="I80" s="174"/>
      <c r="J80" s="184">
        <f>BK80</f>
        <v>0</v>
      </c>
      <c r="K80" s="71"/>
      <c r="L80" s="69"/>
      <c r="M80" s="102"/>
      <c r="N80" s="103"/>
      <c r="O80" s="103"/>
      <c r="P80" s="185">
        <f>P81</f>
        <v>0</v>
      </c>
      <c r="Q80" s="103"/>
      <c r="R80" s="185">
        <f>R81</f>
        <v>0.1386</v>
      </c>
      <c r="S80" s="103"/>
      <c r="T80" s="186">
        <f>T81</f>
        <v>0</v>
      </c>
      <c r="AT80" s="21" t="s">
        <v>70</v>
      </c>
      <c r="AU80" s="21" t="s">
        <v>101</v>
      </c>
      <c r="BK80" s="187">
        <f>BK81</f>
        <v>0</v>
      </c>
    </row>
    <row r="81" s="10" customFormat="1" ht="37.44001" customHeight="1">
      <c r="B81" s="218"/>
      <c r="C81" s="219"/>
      <c r="D81" s="220" t="s">
        <v>70</v>
      </c>
      <c r="E81" s="221" t="s">
        <v>436</v>
      </c>
      <c r="F81" s="221" t="s">
        <v>437</v>
      </c>
      <c r="G81" s="219"/>
      <c r="H81" s="219"/>
      <c r="I81" s="222"/>
      <c r="J81" s="223">
        <f>BK81</f>
        <v>0</v>
      </c>
      <c r="K81" s="219"/>
      <c r="L81" s="224"/>
      <c r="M81" s="225"/>
      <c r="N81" s="226"/>
      <c r="O81" s="226"/>
      <c r="P81" s="227">
        <f>P82+P85+P87</f>
        <v>0</v>
      </c>
      <c r="Q81" s="226"/>
      <c r="R81" s="227">
        <f>R82+R85+R87</f>
        <v>0.1386</v>
      </c>
      <c r="S81" s="226"/>
      <c r="T81" s="228">
        <f>T82+T85+T87</f>
        <v>0</v>
      </c>
      <c r="AR81" s="229" t="s">
        <v>132</v>
      </c>
      <c r="AT81" s="230" t="s">
        <v>70</v>
      </c>
      <c r="AU81" s="230" t="s">
        <v>71</v>
      </c>
      <c r="AY81" s="229" t="s">
        <v>121</v>
      </c>
      <c r="BK81" s="231">
        <f>BK82+BK85+BK87</f>
        <v>0</v>
      </c>
    </row>
    <row r="82" s="10" customFormat="1" ht="19.92" customHeight="1">
      <c r="B82" s="218"/>
      <c r="C82" s="219"/>
      <c r="D82" s="220" t="s">
        <v>70</v>
      </c>
      <c r="E82" s="232" t="s">
        <v>438</v>
      </c>
      <c r="F82" s="232" t="s">
        <v>439</v>
      </c>
      <c r="G82" s="219"/>
      <c r="H82" s="219"/>
      <c r="I82" s="222"/>
      <c r="J82" s="233">
        <f>BK82</f>
        <v>0</v>
      </c>
      <c r="K82" s="219"/>
      <c r="L82" s="224"/>
      <c r="M82" s="225"/>
      <c r="N82" s="226"/>
      <c r="O82" s="226"/>
      <c r="P82" s="227">
        <f>SUM(P83:P84)</f>
        <v>0</v>
      </c>
      <c r="Q82" s="226"/>
      <c r="R82" s="227">
        <f>SUM(R83:R84)</f>
        <v>0</v>
      </c>
      <c r="S82" s="226"/>
      <c r="T82" s="228">
        <f>SUM(T83:T84)</f>
        <v>0</v>
      </c>
      <c r="AR82" s="229" t="s">
        <v>132</v>
      </c>
      <c r="AT82" s="230" t="s">
        <v>70</v>
      </c>
      <c r="AU82" s="230" t="s">
        <v>79</v>
      </c>
      <c r="AY82" s="229" t="s">
        <v>121</v>
      </c>
      <c r="BK82" s="231">
        <f>SUM(BK83:BK84)</f>
        <v>0</v>
      </c>
    </row>
    <row r="83" s="1" customFormat="1" ht="16.5" customHeight="1">
      <c r="B83" s="43"/>
      <c r="C83" s="188" t="s">
        <v>79</v>
      </c>
      <c r="D83" s="188" t="s">
        <v>116</v>
      </c>
      <c r="E83" s="189" t="s">
        <v>440</v>
      </c>
      <c r="F83" s="190" t="s">
        <v>441</v>
      </c>
      <c r="G83" s="191" t="s">
        <v>442</v>
      </c>
      <c r="H83" s="192">
        <v>1</v>
      </c>
      <c r="I83" s="193"/>
      <c r="J83" s="194">
        <f>ROUND(I83*H83,2)</f>
        <v>0</v>
      </c>
      <c r="K83" s="190" t="s">
        <v>227</v>
      </c>
      <c r="L83" s="69"/>
      <c r="M83" s="195" t="s">
        <v>21</v>
      </c>
      <c r="N83" s="196" t="s">
        <v>42</v>
      </c>
      <c r="O83" s="44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21" t="s">
        <v>443</v>
      </c>
      <c r="AT83" s="21" t="s">
        <v>116</v>
      </c>
      <c r="AU83" s="21" t="s">
        <v>81</v>
      </c>
      <c r="AY83" s="21" t="s">
        <v>121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21" t="s">
        <v>79</v>
      </c>
      <c r="BK83" s="199">
        <f>ROUND(I83*H83,2)</f>
        <v>0</v>
      </c>
      <c r="BL83" s="21" t="s">
        <v>443</v>
      </c>
      <c r="BM83" s="21" t="s">
        <v>444</v>
      </c>
    </row>
    <row r="84" s="1" customFormat="1" ht="16.5" customHeight="1">
      <c r="B84" s="43"/>
      <c r="C84" s="188" t="s">
        <v>81</v>
      </c>
      <c r="D84" s="188" t="s">
        <v>116</v>
      </c>
      <c r="E84" s="189" t="s">
        <v>445</v>
      </c>
      <c r="F84" s="190" t="s">
        <v>446</v>
      </c>
      <c r="G84" s="191" t="s">
        <v>21</v>
      </c>
      <c r="H84" s="192">
        <v>1</v>
      </c>
      <c r="I84" s="193"/>
      <c r="J84" s="194">
        <f>ROUND(I84*H84,2)</f>
        <v>0</v>
      </c>
      <c r="K84" s="190" t="s">
        <v>21</v>
      </c>
      <c r="L84" s="69"/>
      <c r="M84" s="195" t="s">
        <v>21</v>
      </c>
      <c r="N84" s="196" t="s">
        <v>42</v>
      </c>
      <c r="O84" s="44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21" t="s">
        <v>443</v>
      </c>
      <c r="AT84" s="21" t="s">
        <v>116</v>
      </c>
      <c r="AU84" s="21" t="s">
        <v>81</v>
      </c>
      <c r="AY84" s="21" t="s">
        <v>121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21" t="s">
        <v>79</v>
      </c>
      <c r="BK84" s="199">
        <f>ROUND(I84*H84,2)</f>
        <v>0</v>
      </c>
      <c r="BL84" s="21" t="s">
        <v>443</v>
      </c>
      <c r="BM84" s="21" t="s">
        <v>447</v>
      </c>
    </row>
    <row r="85" s="10" customFormat="1" ht="29.88" customHeight="1">
      <c r="B85" s="218"/>
      <c r="C85" s="219"/>
      <c r="D85" s="220" t="s">
        <v>70</v>
      </c>
      <c r="E85" s="232" t="s">
        <v>448</v>
      </c>
      <c r="F85" s="232" t="s">
        <v>449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P86</f>
        <v>0</v>
      </c>
      <c r="Q85" s="226"/>
      <c r="R85" s="227">
        <f>R86</f>
        <v>0</v>
      </c>
      <c r="S85" s="226"/>
      <c r="T85" s="228">
        <f>T86</f>
        <v>0</v>
      </c>
      <c r="AR85" s="229" t="s">
        <v>132</v>
      </c>
      <c r="AT85" s="230" t="s">
        <v>70</v>
      </c>
      <c r="AU85" s="230" t="s">
        <v>79</v>
      </c>
      <c r="AY85" s="229" t="s">
        <v>121</v>
      </c>
      <c r="BK85" s="231">
        <f>BK86</f>
        <v>0</v>
      </c>
    </row>
    <row r="86" s="1" customFormat="1" ht="25.5" customHeight="1">
      <c r="B86" s="43"/>
      <c r="C86" s="188" t="s">
        <v>127</v>
      </c>
      <c r="D86" s="188" t="s">
        <v>116</v>
      </c>
      <c r="E86" s="189" t="s">
        <v>450</v>
      </c>
      <c r="F86" s="190" t="s">
        <v>451</v>
      </c>
      <c r="G86" s="191" t="s">
        <v>442</v>
      </c>
      <c r="H86" s="192">
        <v>1</v>
      </c>
      <c r="I86" s="193"/>
      <c r="J86" s="194">
        <f>ROUND(I86*H86,2)</f>
        <v>0</v>
      </c>
      <c r="K86" s="190" t="s">
        <v>227</v>
      </c>
      <c r="L86" s="69"/>
      <c r="M86" s="195" t="s">
        <v>21</v>
      </c>
      <c r="N86" s="196" t="s">
        <v>42</v>
      </c>
      <c r="O86" s="44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21" t="s">
        <v>443</v>
      </c>
      <c r="AT86" s="21" t="s">
        <v>116</v>
      </c>
      <c r="AU86" s="21" t="s">
        <v>81</v>
      </c>
      <c r="AY86" s="21" t="s">
        <v>121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1" t="s">
        <v>79</v>
      </c>
      <c r="BK86" s="199">
        <f>ROUND(I86*H86,2)</f>
        <v>0</v>
      </c>
      <c r="BL86" s="21" t="s">
        <v>443</v>
      </c>
      <c r="BM86" s="21" t="s">
        <v>452</v>
      </c>
    </row>
    <row r="87" s="10" customFormat="1" ht="29.88" customHeight="1">
      <c r="B87" s="218"/>
      <c r="C87" s="219"/>
      <c r="D87" s="220" t="s">
        <v>70</v>
      </c>
      <c r="E87" s="232" t="s">
        <v>453</v>
      </c>
      <c r="F87" s="232" t="s">
        <v>454</v>
      </c>
      <c r="G87" s="219"/>
      <c r="H87" s="219"/>
      <c r="I87" s="222"/>
      <c r="J87" s="233">
        <f>BK87</f>
        <v>0</v>
      </c>
      <c r="K87" s="219"/>
      <c r="L87" s="224"/>
      <c r="M87" s="225"/>
      <c r="N87" s="226"/>
      <c r="O87" s="226"/>
      <c r="P87" s="227">
        <f>SUM(P88:P100)</f>
        <v>0</v>
      </c>
      <c r="Q87" s="226"/>
      <c r="R87" s="227">
        <f>SUM(R88:R100)</f>
        <v>0.1386</v>
      </c>
      <c r="S87" s="226"/>
      <c r="T87" s="228">
        <f>SUM(T88:T100)</f>
        <v>0</v>
      </c>
      <c r="AR87" s="229" t="s">
        <v>132</v>
      </c>
      <c r="AT87" s="230" t="s">
        <v>70</v>
      </c>
      <c r="AU87" s="230" t="s">
        <v>79</v>
      </c>
      <c r="AY87" s="229" t="s">
        <v>121</v>
      </c>
      <c r="BK87" s="231">
        <f>SUM(BK88:BK100)</f>
        <v>0</v>
      </c>
    </row>
    <row r="88" s="1" customFormat="1" ht="16.5" customHeight="1">
      <c r="B88" s="43"/>
      <c r="C88" s="188" t="s">
        <v>120</v>
      </c>
      <c r="D88" s="188" t="s">
        <v>116</v>
      </c>
      <c r="E88" s="189" t="s">
        <v>455</v>
      </c>
      <c r="F88" s="190" t="s">
        <v>456</v>
      </c>
      <c r="G88" s="191" t="s">
        <v>226</v>
      </c>
      <c r="H88" s="192">
        <v>5</v>
      </c>
      <c r="I88" s="193"/>
      <c r="J88" s="194">
        <f>ROUND(I88*H88,2)</f>
        <v>0</v>
      </c>
      <c r="K88" s="190" t="s">
        <v>21</v>
      </c>
      <c r="L88" s="69"/>
      <c r="M88" s="195" t="s">
        <v>21</v>
      </c>
      <c r="N88" s="196" t="s">
        <v>42</v>
      </c>
      <c r="O88" s="44"/>
      <c r="P88" s="197">
        <f>O88*H88</f>
        <v>0</v>
      </c>
      <c r="Q88" s="197">
        <v>0.013860000000000001</v>
      </c>
      <c r="R88" s="197">
        <f>Q88*H88</f>
        <v>0.0693</v>
      </c>
      <c r="S88" s="197">
        <v>0</v>
      </c>
      <c r="T88" s="198">
        <f>S88*H88</f>
        <v>0</v>
      </c>
      <c r="AR88" s="21" t="s">
        <v>120</v>
      </c>
      <c r="AT88" s="21" t="s">
        <v>116</v>
      </c>
      <c r="AU88" s="21" t="s">
        <v>81</v>
      </c>
      <c r="AY88" s="21" t="s">
        <v>121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21" t="s">
        <v>79</v>
      </c>
      <c r="BK88" s="199">
        <f>ROUND(I88*H88,2)</f>
        <v>0</v>
      </c>
      <c r="BL88" s="21" t="s">
        <v>120</v>
      </c>
      <c r="BM88" s="21" t="s">
        <v>457</v>
      </c>
    </row>
    <row r="89" s="1" customFormat="1" ht="16.5" customHeight="1">
      <c r="B89" s="43"/>
      <c r="C89" s="188" t="s">
        <v>132</v>
      </c>
      <c r="D89" s="188" t="s">
        <v>116</v>
      </c>
      <c r="E89" s="189" t="s">
        <v>458</v>
      </c>
      <c r="F89" s="190" t="s">
        <v>459</v>
      </c>
      <c r="G89" s="191" t="s">
        <v>125</v>
      </c>
      <c r="H89" s="192">
        <v>1</v>
      </c>
      <c r="I89" s="193"/>
      <c r="J89" s="194">
        <f>ROUND(I89*H89,2)</f>
        <v>0</v>
      </c>
      <c r="K89" s="190" t="s">
        <v>21</v>
      </c>
      <c r="L89" s="69"/>
      <c r="M89" s="195" t="s">
        <v>21</v>
      </c>
      <c r="N89" s="196" t="s">
        <v>42</v>
      </c>
      <c r="O89" s="44"/>
      <c r="P89" s="197">
        <f>O89*H89</f>
        <v>0</v>
      </c>
      <c r="Q89" s="197">
        <v>0.013860000000000001</v>
      </c>
      <c r="R89" s="197">
        <f>Q89*H89</f>
        <v>0.013860000000000001</v>
      </c>
      <c r="S89" s="197">
        <v>0</v>
      </c>
      <c r="T89" s="198">
        <f>S89*H89</f>
        <v>0</v>
      </c>
      <c r="AR89" s="21" t="s">
        <v>120</v>
      </c>
      <c r="AT89" s="21" t="s">
        <v>116</v>
      </c>
      <c r="AU89" s="21" t="s">
        <v>81</v>
      </c>
      <c r="AY89" s="21" t="s">
        <v>121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21" t="s">
        <v>79</v>
      </c>
      <c r="BK89" s="199">
        <f>ROUND(I89*H89,2)</f>
        <v>0</v>
      </c>
      <c r="BL89" s="21" t="s">
        <v>120</v>
      </c>
      <c r="BM89" s="21" t="s">
        <v>460</v>
      </c>
    </row>
    <row r="90" s="1" customFormat="1" ht="16.5" customHeight="1">
      <c r="B90" s="43"/>
      <c r="C90" s="188" t="s">
        <v>136</v>
      </c>
      <c r="D90" s="188" t="s">
        <v>116</v>
      </c>
      <c r="E90" s="189" t="s">
        <v>461</v>
      </c>
      <c r="F90" s="190" t="s">
        <v>462</v>
      </c>
      <c r="G90" s="191" t="s">
        <v>125</v>
      </c>
      <c r="H90" s="192">
        <v>1</v>
      </c>
      <c r="I90" s="193"/>
      <c r="J90" s="194">
        <f>ROUND(I90*H90,2)</f>
        <v>0</v>
      </c>
      <c r="K90" s="190" t="s">
        <v>21</v>
      </c>
      <c r="L90" s="69"/>
      <c r="M90" s="195" t="s">
        <v>21</v>
      </c>
      <c r="N90" s="196" t="s">
        <v>42</v>
      </c>
      <c r="O90" s="44"/>
      <c r="P90" s="197">
        <f>O90*H90</f>
        <v>0</v>
      </c>
      <c r="Q90" s="197">
        <v>0.013860000000000001</v>
      </c>
      <c r="R90" s="197">
        <f>Q90*H90</f>
        <v>0.013860000000000001</v>
      </c>
      <c r="S90" s="197">
        <v>0</v>
      </c>
      <c r="T90" s="198">
        <f>S90*H90</f>
        <v>0</v>
      </c>
      <c r="AR90" s="21" t="s">
        <v>120</v>
      </c>
      <c r="AT90" s="21" t="s">
        <v>116</v>
      </c>
      <c r="AU90" s="21" t="s">
        <v>81</v>
      </c>
      <c r="AY90" s="21" t="s">
        <v>121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1" t="s">
        <v>79</v>
      </c>
      <c r="BK90" s="199">
        <f>ROUND(I90*H90,2)</f>
        <v>0</v>
      </c>
      <c r="BL90" s="21" t="s">
        <v>120</v>
      </c>
      <c r="BM90" s="21" t="s">
        <v>463</v>
      </c>
    </row>
    <row r="91" s="1" customFormat="1" ht="16.5" customHeight="1">
      <c r="B91" s="43"/>
      <c r="C91" s="188" t="s">
        <v>140</v>
      </c>
      <c r="D91" s="188" t="s">
        <v>116</v>
      </c>
      <c r="E91" s="189" t="s">
        <v>464</v>
      </c>
      <c r="F91" s="190" t="s">
        <v>465</v>
      </c>
      <c r="G91" s="191" t="s">
        <v>125</v>
      </c>
      <c r="H91" s="192">
        <v>2</v>
      </c>
      <c r="I91" s="193"/>
      <c r="J91" s="194">
        <f>ROUND(I91*H91,2)</f>
        <v>0</v>
      </c>
      <c r="K91" s="190" t="s">
        <v>21</v>
      </c>
      <c r="L91" s="69"/>
      <c r="M91" s="195" t="s">
        <v>21</v>
      </c>
      <c r="N91" s="196" t="s">
        <v>42</v>
      </c>
      <c r="O91" s="44"/>
      <c r="P91" s="197">
        <f>O91*H91</f>
        <v>0</v>
      </c>
      <c r="Q91" s="197">
        <v>0.013860000000000001</v>
      </c>
      <c r="R91" s="197">
        <f>Q91*H91</f>
        <v>0.027720000000000002</v>
      </c>
      <c r="S91" s="197">
        <v>0</v>
      </c>
      <c r="T91" s="198">
        <f>S91*H91</f>
        <v>0</v>
      </c>
      <c r="AR91" s="21" t="s">
        <v>120</v>
      </c>
      <c r="AT91" s="21" t="s">
        <v>116</v>
      </c>
      <c r="AU91" s="21" t="s">
        <v>81</v>
      </c>
      <c r="AY91" s="21" t="s">
        <v>121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21" t="s">
        <v>79</v>
      </c>
      <c r="BK91" s="199">
        <f>ROUND(I91*H91,2)</f>
        <v>0</v>
      </c>
      <c r="BL91" s="21" t="s">
        <v>120</v>
      </c>
      <c r="BM91" s="21" t="s">
        <v>466</v>
      </c>
    </row>
    <row r="92" s="1" customFormat="1" ht="16.5" customHeight="1">
      <c r="B92" s="43"/>
      <c r="C92" s="188" t="s">
        <v>139</v>
      </c>
      <c r="D92" s="188" t="s">
        <v>116</v>
      </c>
      <c r="E92" s="189" t="s">
        <v>467</v>
      </c>
      <c r="F92" s="190" t="s">
        <v>468</v>
      </c>
      <c r="G92" s="191" t="s">
        <v>21</v>
      </c>
      <c r="H92" s="192">
        <v>1</v>
      </c>
      <c r="I92" s="193"/>
      <c r="J92" s="194">
        <f>ROUND(I92*H92,2)</f>
        <v>0</v>
      </c>
      <c r="K92" s="190" t="s">
        <v>21</v>
      </c>
      <c r="L92" s="69"/>
      <c r="M92" s="195" t="s">
        <v>21</v>
      </c>
      <c r="N92" s="196" t="s">
        <v>42</v>
      </c>
      <c r="O92" s="44"/>
      <c r="P92" s="197">
        <f>O92*H92</f>
        <v>0</v>
      </c>
      <c r="Q92" s="197">
        <v>0.013860000000000001</v>
      </c>
      <c r="R92" s="197">
        <f>Q92*H92</f>
        <v>0.013860000000000001</v>
      </c>
      <c r="S92" s="197">
        <v>0</v>
      </c>
      <c r="T92" s="198">
        <f>S92*H92</f>
        <v>0</v>
      </c>
      <c r="AR92" s="21" t="s">
        <v>120</v>
      </c>
      <c r="AT92" s="21" t="s">
        <v>116</v>
      </c>
      <c r="AU92" s="21" t="s">
        <v>81</v>
      </c>
      <c r="AY92" s="21" t="s">
        <v>121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1" t="s">
        <v>79</v>
      </c>
      <c r="BK92" s="199">
        <f>ROUND(I92*H92,2)</f>
        <v>0</v>
      </c>
      <c r="BL92" s="21" t="s">
        <v>120</v>
      </c>
      <c r="BM92" s="21" t="s">
        <v>469</v>
      </c>
    </row>
    <row r="93" s="1" customFormat="1" ht="16.5" customHeight="1">
      <c r="B93" s="43"/>
      <c r="C93" s="188" t="s">
        <v>147</v>
      </c>
      <c r="D93" s="188" t="s">
        <v>116</v>
      </c>
      <c r="E93" s="189" t="s">
        <v>470</v>
      </c>
      <c r="F93" s="190" t="s">
        <v>471</v>
      </c>
      <c r="G93" s="191" t="s">
        <v>125</v>
      </c>
      <c r="H93" s="192">
        <v>1</v>
      </c>
      <c r="I93" s="193"/>
      <c r="J93" s="194">
        <f>ROUND(I93*H93,2)</f>
        <v>0</v>
      </c>
      <c r="K93" s="190" t="s">
        <v>21</v>
      </c>
      <c r="L93" s="69"/>
      <c r="M93" s="195" t="s">
        <v>21</v>
      </c>
      <c r="N93" s="196" t="s">
        <v>42</v>
      </c>
      <c r="O93" s="44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21" t="s">
        <v>120</v>
      </c>
      <c r="AT93" s="21" t="s">
        <v>116</v>
      </c>
      <c r="AU93" s="21" t="s">
        <v>81</v>
      </c>
      <c r="AY93" s="21" t="s">
        <v>121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21" t="s">
        <v>79</v>
      </c>
      <c r="BK93" s="199">
        <f>ROUND(I93*H93,2)</f>
        <v>0</v>
      </c>
      <c r="BL93" s="21" t="s">
        <v>120</v>
      </c>
      <c r="BM93" s="21" t="s">
        <v>472</v>
      </c>
    </row>
    <row r="94" s="1" customFormat="1" ht="16.5" customHeight="1">
      <c r="B94" s="43"/>
      <c r="C94" s="188" t="s">
        <v>143</v>
      </c>
      <c r="D94" s="188" t="s">
        <v>116</v>
      </c>
      <c r="E94" s="189" t="s">
        <v>473</v>
      </c>
      <c r="F94" s="190" t="s">
        <v>474</v>
      </c>
      <c r="G94" s="191" t="s">
        <v>135</v>
      </c>
      <c r="H94" s="192">
        <v>473</v>
      </c>
      <c r="I94" s="193"/>
      <c r="J94" s="194">
        <f>ROUND(I94*H94,2)</f>
        <v>0</v>
      </c>
      <c r="K94" s="190" t="s">
        <v>21</v>
      </c>
      <c r="L94" s="69"/>
      <c r="M94" s="195" t="s">
        <v>21</v>
      </c>
      <c r="N94" s="196" t="s">
        <v>42</v>
      </c>
      <c r="O94" s="44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21" t="s">
        <v>120</v>
      </c>
      <c r="AT94" s="21" t="s">
        <v>116</v>
      </c>
      <c r="AU94" s="21" t="s">
        <v>81</v>
      </c>
      <c r="AY94" s="21" t="s">
        <v>121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21" t="s">
        <v>79</v>
      </c>
      <c r="BK94" s="199">
        <f>ROUND(I94*H94,2)</f>
        <v>0</v>
      </c>
      <c r="BL94" s="21" t="s">
        <v>120</v>
      </c>
      <c r="BM94" s="21" t="s">
        <v>475</v>
      </c>
    </row>
    <row r="95" s="1" customFormat="1" ht="16.5" customHeight="1">
      <c r="B95" s="43"/>
      <c r="C95" s="188" t="s">
        <v>154</v>
      </c>
      <c r="D95" s="188" t="s">
        <v>116</v>
      </c>
      <c r="E95" s="189" t="s">
        <v>476</v>
      </c>
      <c r="F95" s="190" t="s">
        <v>477</v>
      </c>
      <c r="G95" s="191" t="s">
        <v>135</v>
      </c>
      <c r="H95" s="192">
        <v>473</v>
      </c>
      <c r="I95" s="193"/>
      <c r="J95" s="194">
        <f>ROUND(I95*H95,2)</f>
        <v>0</v>
      </c>
      <c r="K95" s="190" t="s">
        <v>21</v>
      </c>
      <c r="L95" s="69"/>
      <c r="M95" s="195" t="s">
        <v>21</v>
      </c>
      <c r="N95" s="196" t="s">
        <v>42</v>
      </c>
      <c r="O95" s="44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1" t="s">
        <v>120</v>
      </c>
      <c r="AT95" s="21" t="s">
        <v>116</v>
      </c>
      <c r="AU95" s="21" t="s">
        <v>81</v>
      </c>
      <c r="AY95" s="21" t="s">
        <v>121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1" t="s">
        <v>79</v>
      </c>
      <c r="BK95" s="199">
        <f>ROUND(I95*H95,2)</f>
        <v>0</v>
      </c>
      <c r="BL95" s="21" t="s">
        <v>120</v>
      </c>
      <c r="BM95" s="21" t="s">
        <v>478</v>
      </c>
    </row>
    <row r="96" s="1" customFormat="1" ht="16.5" customHeight="1">
      <c r="B96" s="43"/>
      <c r="C96" s="188" t="s">
        <v>146</v>
      </c>
      <c r="D96" s="188" t="s">
        <v>116</v>
      </c>
      <c r="E96" s="189" t="s">
        <v>479</v>
      </c>
      <c r="F96" s="190" t="s">
        <v>480</v>
      </c>
      <c r="G96" s="191" t="s">
        <v>167</v>
      </c>
      <c r="H96" s="192">
        <v>1</v>
      </c>
      <c r="I96" s="193"/>
      <c r="J96" s="194">
        <f>ROUND(I96*H96,2)</f>
        <v>0</v>
      </c>
      <c r="K96" s="190" t="s">
        <v>21</v>
      </c>
      <c r="L96" s="69"/>
      <c r="M96" s="195" t="s">
        <v>21</v>
      </c>
      <c r="N96" s="196" t="s">
        <v>42</v>
      </c>
      <c r="O96" s="44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21" t="s">
        <v>120</v>
      </c>
      <c r="AT96" s="21" t="s">
        <v>116</v>
      </c>
      <c r="AU96" s="21" t="s">
        <v>81</v>
      </c>
      <c r="AY96" s="21" t="s">
        <v>121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21" t="s">
        <v>79</v>
      </c>
      <c r="BK96" s="199">
        <f>ROUND(I96*H96,2)</f>
        <v>0</v>
      </c>
      <c r="BL96" s="21" t="s">
        <v>120</v>
      </c>
      <c r="BM96" s="21" t="s">
        <v>481</v>
      </c>
    </row>
    <row r="97" s="1" customFormat="1" ht="16.5" customHeight="1">
      <c r="B97" s="43"/>
      <c r="C97" s="188" t="s">
        <v>161</v>
      </c>
      <c r="D97" s="188" t="s">
        <v>116</v>
      </c>
      <c r="E97" s="189" t="s">
        <v>482</v>
      </c>
      <c r="F97" s="190" t="s">
        <v>483</v>
      </c>
      <c r="G97" s="191" t="s">
        <v>484</v>
      </c>
      <c r="H97" s="192">
        <v>24</v>
      </c>
      <c r="I97" s="193"/>
      <c r="J97" s="194">
        <f>ROUND(I97*H97,2)</f>
        <v>0</v>
      </c>
      <c r="K97" s="190" t="s">
        <v>21</v>
      </c>
      <c r="L97" s="69"/>
      <c r="M97" s="195" t="s">
        <v>21</v>
      </c>
      <c r="N97" s="196" t="s">
        <v>42</v>
      </c>
      <c r="O97" s="44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21" t="s">
        <v>120</v>
      </c>
      <c r="AT97" s="21" t="s">
        <v>116</v>
      </c>
      <c r="AU97" s="21" t="s">
        <v>81</v>
      </c>
      <c r="AY97" s="21" t="s">
        <v>121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21" t="s">
        <v>79</v>
      </c>
      <c r="BK97" s="199">
        <f>ROUND(I97*H97,2)</f>
        <v>0</v>
      </c>
      <c r="BL97" s="21" t="s">
        <v>120</v>
      </c>
      <c r="BM97" s="21" t="s">
        <v>485</v>
      </c>
    </row>
    <row r="98" s="1" customFormat="1" ht="16.5" customHeight="1">
      <c r="B98" s="43"/>
      <c r="C98" s="188" t="s">
        <v>150</v>
      </c>
      <c r="D98" s="188" t="s">
        <v>116</v>
      </c>
      <c r="E98" s="189" t="s">
        <v>486</v>
      </c>
      <c r="F98" s="190" t="s">
        <v>487</v>
      </c>
      <c r="G98" s="191" t="s">
        <v>484</v>
      </c>
      <c r="H98" s="192">
        <v>20</v>
      </c>
      <c r="I98" s="193"/>
      <c r="J98" s="194">
        <f>ROUND(I98*H98,2)</f>
        <v>0</v>
      </c>
      <c r="K98" s="190" t="s">
        <v>21</v>
      </c>
      <c r="L98" s="69"/>
      <c r="M98" s="195" t="s">
        <v>21</v>
      </c>
      <c r="N98" s="196" t="s">
        <v>42</v>
      </c>
      <c r="O98" s="44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1" t="s">
        <v>120</v>
      </c>
      <c r="AT98" s="21" t="s">
        <v>116</v>
      </c>
      <c r="AU98" s="21" t="s">
        <v>81</v>
      </c>
      <c r="AY98" s="21" t="s">
        <v>121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1" t="s">
        <v>79</v>
      </c>
      <c r="BK98" s="199">
        <f>ROUND(I98*H98,2)</f>
        <v>0</v>
      </c>
      <c r="BL98" s="21" t="s">
        <v>120</v>
      </c>
      <c r="BM98" s="21" t="s">
        <v>488</v>
      </c>
    </row>
    <row r="99" s="1" customFormat="1" ht="16.5" customHeight="1">
      <c r="B99" s="43"/>
      <c r="C99" s="188" t="s">
        <v>10</v>
      </c>
      <c r="D99" s="188" t="s">
        <v>116</v>
      </c>
      <c r="E99" s="189" t="s">
        <v>489</v>
      </c>
      <c r="F99" s="190" t="s">
        <v>490</v>
      </c>
      <c r="G99" s="191" t="s">
        <v>484</v>
      </c>
      <c r="H99" s="192">
        <v>8</v>
      </c>
      <c r="I99" s="193"/>
      <c r="J99" s="194">
        <f>ROUND(I99*H99,2)</f>
        <v>0</v>
      </c>
      <c r="K99" s="190" t="s">
        <v>21</v>
      </c>
      <c r="L99" s="69"/>
      <c r="M99" s="195" t="s">
        <v>21</v>
      </c>
      <c r="N99" s="196" t="s">
        <v>42</v>
      </c>
      <c r="O99" s="44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1" t="s">
        <v>120</v>
      </c>
      <c r="AT99" s="21" t="s">
        <v>116</v>
      </c>
      <c r="AU99" s="21" t="s">
        <v>81</v>
      </c>
      <c r="AY99" s="21" t="s">
        <v>121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1" t="s">
        <v>79</v>
      </c>
      <c r="BK99" s="199">
        <f>ROUND(I99*H99,2)</f>
        <v>0</v>
      </c>
      <c r="BL99" s="21" t="s">
        <v>120</v>
      </c>
      <c r="BM99" s="21" t="s">
        <v>491</v>
      </c>
    </row>
    <row r="100" s="1" customFormat="1" ht="16.5" customHeight="1">
      <c r="B100" s="43"/>
      <c r="C100" s="188" t="s">
        <v>153</v>
      </c>
      <c r="D100" s="188" t="s">
        <v>116</v>
      </c>
      <c r="E100" s="189" t="s">
        <v>492</v>
      </c>
      <c r="F100" s="190" t="s">
        <v>493</v>
      </c>
      <c r="G100" s="191" t="s">
        <v>484</v>
      </c>
      <c r="H100" s="192">
        <v>8</v>
      </c>
      <c r="I100" s="193"/>
      <c r="J100" s="194">
        <f>ROUND(I100*H100,2)</f>
        <v>0</v>
      </c>
      <c r="K100" s="190" t="s">
        <v>21</v>
      </c>
      <c r="L100" s="69"/>
      <c r="M100" s="195" t="s">
        <v>21</v>
      </c>
      <c r="N100" s="200" t="s">
        <v>42</v>
      </c>
      <c r="O100" s="201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1" t="s">
        <v>120</v>
      </c>
      <c r="AT100" s="21" t="s">
        <v>116</v>
      </c>
      <c r="AU100" s="21" t="s">
        <v>81</v>
      </c>
      <c r="AY100" s="21" t="s">
        <v>121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21" t="s">
        <v>79</v>
      </c>
      <c r="BK100" s="199">
        <f>ROUND(I100*H100,2)</f>
        <v>0</v>
      </c>
      <c r="BL100" s="21" t="s">
        <v>120</v>
      </c>
      <c r="BM100" s="21" t="s">
        <v>494</v>
      </c>
    </row>
    <row r="101" s="1" customFormat="1" ht="6.96" customHeight="1">
      <c r="B101" s="64"/>
      <c r="C101" s="65"/>
      <c r="D101" s="65"/>
      <c r="E101" s="65"/>
      <c r="F101" s="65"/>
      <c r="G101" s="65"/>
      <c r="H101" s="65"/>
      <c r="I101" s="163"/>
      <c r="J101" s="65"/>
      <c r="K101" s="65"/>
      <c r="L101" s="69"/>
    </row>
  </sheetData>
  <sheetProtection sheet="1" autoFilter="0" formatColumns="0" formatRows="0" objects="1" scenarios="1" spinCount="100000" saltValue="MmSnN1eVbJ74fZ/akeb0w1FHd1iDw6tWjHw+Apg9jVyi4Og/9OMU9Ch0nMyYBa2pOmquTaMtydibwssRFw4ZvQ==" hashValue="Chm4ppQUqIohFaLnbceH0PUgRx4eYyK+FEAlJ7+AXj94rhLY8BwJdobcCO+iIM50bIDndUaZyJs+LECn1sKW7A==" algorithmName="SHA-512" password="CC35"/>
  <autoFilter ref="C79:K100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8" customWidth="1"/>
    <col min="2" max="2" width="1.664063" style="258" customWidth="1"/>
    <col min="3" max="4" width="5" style="258" customWidth="1"/>
    <col min="5" max="5" width="11.67" style="258" customWidth="1"/>
    <col min="6" max="6" width="9.17" style="258" customWidth="1"/>
    <col min="7" max="7" width="5" style="258" customWidth="1"/>
    <col min="8" max="8" width="77.83" style="258" customWidth="1"/>
    <col min="9" max="10" width="20" style="258" customWidth="1"/>
    <col min="11" max="11" width="1.664063" style="258" customWidth="1"/>
  </cols>
  <sheetData>
    <row r="1" ht="37.5" customHeight="1"/>
    <row r="2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="12" customFormat="1" ht="45" customHeight="1">
      <c r="B3" s="262"/>
      <c r="C3" s="263" t="s">
        <v>495</v>
      </c>
      <c r="D3" s="263"/>
      <c r="E3" s="263"/>
      <c r="F3" s="263"/>
      <c r="G3" s="263"/>
      <c r="H3" s="263"/>
      <c r="I3" s="263"/>
      <c r="J3" s="263"/>
      <c r="K3" s="264"/>
    </row>
    <row r="4" ht="25.5" customHeight="1">
      <c r="B4" s="265"/>
      <c r="C4" s="266" t="s">
        <v>496</v>
      </c>
      <c r="D4" s="266"/>
      <c r="E4" s="266"/>
      <c r="F4" s="266"/>
      <c r="G4" s="266"/>
      <c r="H4" s="266"/>
      <c r="I4" s="266"/>
      <c r="J4" s="266"/>
      <c r="K4" s="267"/>
    </row>
    <row r="5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ht="15" customHeight="1">
      <c r="B6" s="265"/>
      <c r="C6" s="269" t="s">
        <v>497</v>
      </c>
      <c r="D6" s="269"/>
      <c r="E6" s="269"/>
      <c r="F6" s="269"/>
      <c r="G6" s="269"/>
      <c r="H6" s="269"/>
      <c r="I6" s="269"/>
      <c r="J6" s="269"/>
      <c r="K6" s="267"/>
    </row>
    <row r="7" ht="15" customHeight="1">
      <c r="B7" s="270"/>
      <c r="C7" s="269" t="s">
        <v>498</v>
      </c>
      <c r="D7" s="269"/>
      <c r="E7" s="269"/>
      <c r="F7" s="269"/>
      <c r="G7" s="269"/>
      <c r="H7" s="269"/>
      <c r="I7" s="269"/>
      <c r="J7" s="269"/>
      <c r="K7" s="267"/>
    </row>
    <row r="8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ht="15" customHeight="1">
      <c r="B9" s="270"/>
      <c r="C9" s="269" t="s">
        <v>499</v>
      </c>
      <c r="D9" s="269"/>
      <c r="E9" s="269"/>
      <c r="F9" s="269"/>
      <c r="G9" s="269"/>
      <c r="H9" s="269"/>
      <c r="I9" s="269"/>
      <c r="J9" s="269"/>
      <c r="K9" s="267"/>
    </row>
    <row r="10" ht="15" customHeight="1">
      <c r="B10" s="270"/>
      <c r="C10" s="269"/>
      <c r="D10" s="269" t="s">
        <v>500</v>
      </c>
      <c r="E10" s="269"/>
      <c r="F10" s="269"/>
      <c r="G10" s="269"/>
      <c r="H10" s="269"/>
      <c r="I10" s="269"/>
      <c r="J10" s="269"/>
      <c r="K10" s="267"/>
    </row>
    <row r="11" ht="15" customHeight="1">
      <c r="B11" s="270"/>
      <c r="C11" s="271"/>
      <c r="D11" s="269" t="s">
        <v>501</v>
      </c>
      <c r="E11" s="269"/>
      <c r="F11" s="269"/>
      <c r="G11" s="269"/>
      <c r="H11" s="269"/>
      <c r="I11" s="269"/>
      <c r="J11" s="269"/>
      <c r="K11" s="267"/>
    </row>
    <row r="12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ht="15" customHeight="1">
      <c r="B13" s="270"/>
      <c r="C13" s="271"/>
      <c r="D13" s="269" t="s">
        <v>502</v>
      </c>
      <c r="E13" s="269"/>
      <c r="F13" s="269"/>
      <c r="G13" s="269"/>
      <c r="H13" s="269"/>
      <c r="I13" s="269"/>
      <c r="J13" s="269"/>
      <c r="K13" s="267"/>
    </row>
    <row r="14" ht="15" customHeight="1">
      <c r="B14" s="270"/>
      <c r="C14" s="271"/>
      <c r="D14" s="269" t="s">
        <v>503</v>
      </c>
      <c r="E14" s="269"/>
      <c r="F14" s="269"/>
      <c r="G14" s="269"/>
      <c r="H14" s="269"/>
      <c r="I14" s="269"/>
      <c r="J14" s="269"/>
      <c r="K14" s="267"/>
    </row>
    <row r="15" ht="15" customHeight="1">
      <c r="B15" s="270"/>
      <c r="C15" s="271"/>
      <c r="D15" s="269" t="s">
        <v>504</v>
      </c>
      <c r="E15" s="269"/>
      <c r="F15" s="269"/>
      <c r="G15" s="269"/>
      <c r="H15" s="269"/>
      <c r="I15" s="269"/>
      <c r="J15" s="269"/>
      <c r="K15" s="267"/>
    </row>
    <row r="16" ht="15" customHeight="1">
      <c r="B16" s="270"/>
      <c r="C16" s="271"/>
      <c r="D16" s="271"/>
      <c r="E16" s="272" t="s">
        <v>78</v>
      </c>
      <c r="F16" s="269" t="s">
        <v>505</v>
      </c>
      <c r="G16" s="269"/>
      <c r="H16" s="269"/>
      <c r="I16" s="269"/>
      <c r="J16" s="269"/>
      <c r="K16" s="267"/>
    </row>
    <row r="17" ht="15" customHeight="1">
      <c r="B17" s="270"/>
      <c r="C17" s="271"/>
      <c r="D17" s="271"/>
      <c r="E17" s="272" t="s">
        <v>506</v>
      </c>
      <c r="F17" s="269" t="s">
        <v>507</v>
      </c>
      <c r="G17" s="269"/>
      <c r="H17" s="269"/>
      <c r="I17" s="269"/>
      <c r="J17" s="269"/>
      <c r="K17" s="267"/>
    </row>
    <row r="18" ht="15" customHeight="1">
      <c r="B18" s="270"/>
      <c r="C18" s="271"/>
      <c r="D18" s="271"/>
      <c r="E18" s="272" t="s">
        <v>508</v>
      </c>
      <c r="F18" s="269" t="s">
        <v>509</v>
      </c>
      <c r="G18" s="269"/>
      <c r="H18" s="269"/>
      <c r="I18" s="269"/>
      <c r="J18" s="269"/>
      <c r="K18" s="267"/>
    </row>
    <row r="19" ht="15" customHeight="1">
      <c r="B19" s="270"/>
      <c r="C19" s="271"/>
      <c r="D19" s="271"/>
      <c r="E19" s="272" t="s">
        <v>510</v>
      </c>
      <c r="F19" s="269" t="s">
        <v>511</v>
      </c>
      <c r="G19" s="269"/>
      <c r="H19" s="269"/>
      <c r="I19" s="269"/>
      <c r="J19" s="269"/>
      <c r="K19" s="267"/>
    </row>
    <row r="20" ht="15" customHeight="1">
      <c r="B20" s="270"/>
      <c r="C20" s="271"/>
      <c r="D20" s="271"/>
      <c r="E20" s="272" t="s">
        <v>512</v>
      </c>
      <c r="F20" s="269" t="s">
        <v>86</v>
      </c>
      <c r="G20" s="269"/>
      <c r="H20" s="269"/>
      <c r="I20" s="269"/>
      <c r="J20" s="269"/>
      <c r="K20" s="267"/>
    </row>
    <row r="21" ht="15" customHeight="1">
      <c r="B21" s="270"/>
      <c r="C21" s="271"/>
      <c r="D21" s="271"/>
      <c r="E21" s="272" t="s">
        <v>513</v>
      </c>
      <c r="F21" s="269" t="s">
        <v>514</v>
      </c>
      <c r="G21" s="269"/>
      <c r="H21" s="269"/>
      <c r="I21" s="269"/>
      <c r="J21" s="269"/>
      <c r="K21" s="267"/>
    </row>
    <row r="22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ht="15" customHeight="1">
      <c r="B23" s="270"/>
      <c r="C23" s="269" t="s">
        <v>515</v>
      </c>
      <c r="D23" s="269"/>
      <c r="E23" s="269"/>
      <c r="F23" s="269"/>
      <c r="G23" s="269"/>
      <c r="H23" s="269"/>
      <c r="I23" s="269"/>
      <c r="J23" s="269"/>
      <c r="K23" s="267"/>
    </row>
    <row r="24" ht="15" customHeight="1">
      <c r="B24" s="270"/>
      <c r="C24" s="269" t="s">
        <v>516</v>
      </c>
      <c r="D24" s="269"/>
      <c r="E24" s="269"/>
      <c r="F24" s="269"/>
      <c r="G24" s="269"/>
      <c r="H24" s="269"/>
      <c r="I24" s="269"/>
      <c r="J24" s="269"/>
      <c r="K24" s="267"/>
    </row>
    <row r="25" ht="15" customHeight="1">
      <c r="B25" s="270"/>
      <c r="C25" s="269"/>
      <c r="D25" s="269" t="s">
        <v>517</v>
      </c>
      <c r="E25" s="269"/>
      <c r="F25" s="269"/>
      <c r="G25" s="269"/>
      <c r="H25" s="269"/>
      <c r="I25" s="269"/>
      <c r="J25" s="269"/>
      <c r="K25" s="267"/>
    </row>
    <row r="26" ht="15" customHeight="1">
      <c r="B26" s="270"/>
      <c r="C26" s="271"/>
      <c r="D26" s="269" t="s">
        <v>518</v>
      </c>
      <c r="E26" s="269"/>
      <c r="F26" s="269"/>
      <c r="G26" s="269"/>
      <c r="H26" s="269"/>
      <c r="I26" s="269"/>
      <c r="J26" s="269"/>
      <c r="K26" s="267"/>
    </row>
    <row r="27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ht="15" customHeight="1">
      <c r="B28" s="270"/>
      <c r="C28" s="271"/>
      <c r="D28" s="269" t="s">
        <v>519</v>
      </c>
      <c r="E28" s="269"/>
      <c r="F28" s="269"/>
      <c r="G28" s="269"/>
      <c r="H28" s="269"/>
      <c r="I28" s="269"/>
      <c r="J28" s="269"/>
      <c r="K28" s="267"/>
    </row>
    <row r="29" ht="15" customHeight="1">
      <c r="B29" s="270"/>
      <c r="C29" s="271"/>
      <c r="D29" s="269" t="s">
        <v>520</v>
      </c>
      <c r="E29" s="269"/>
      <c r="F29" s="269"/>
      <c r="G29" s="269"/>
      <c r="H29" s="269"/>
      <c r="I29" s="269"/>
      <c r="J29" s="269"/>
      <c r="K29" s="267"/>
    </row>
    <row r="30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ht="15" customHeight="1">
      <c r="B31" s="270"/>
      <c r="C31" s="271"/>
      <c r="D31" s="269" t="s">
        <v>521</v>
      </c>
      <c r="E31" s="269"/>
      <c r="F31" s="269"/>
      <c r="G31" s="269"/>
      <c r="H31" s="269"/>
      <c r="I31" s="269"/>
      <c r="J31" s="269"/>
      <c r="K31" s="267"/>
    </row>
    <row r="32" ht="15" customHeight="1">
      <c r="B32" s="270"/>
      <c r="C32" s="271"/>
      <c r="D32" s="269" t="s">
        <v>522</v>
      </c>
      <c r="E32" s="269"/>
      <c r="F32" s="269"/>
      <c r="G32" s="269"/>
      <c r="H32" s="269"/>
      <c r="I32" s="269"/>
      <c r="J32" s="269"/>
      <c r="K32" s="267"/>
    </row>
    <row r="33" ht="15" customHeight="1">
      <c r="B33" s="270"/>
      <c r="C33" s="271"/>
      <c r="D33" s="269" t="s">
        <v>523</v>
      </c>
      <c r="E33" s="269"/>
      <c r="F33" s="269"/>
      <c r="G33" s="269"/>
      <c r="H33" s="269"/>
      <c r="I33" s="269"/>
      <c r="J33" s="269"/>
      <c r="K33" s="267"/>
    </row>
    <row r="34" ht="15" customHeight="1">
      <c r="B34" s="270"/>
      <c r="C34" s="271"/>
      <c r="D34" s="269"/>
      <c r="E34" s="273" t="s">
        <v>103</v>
      </c>
      <c r="F34" s="269"/>
      <c r="G34" s="269" t="s">
        <v>524</v>
      </c>
      <c r="H34" s="269"/>
      <c r="I34" s="269"/>
      <c r="J34" s="269"/>
      <c r="K34" s="267"/>
    </row>
    <row r="35" ht="30.75" customHeight="1">
      <c r="B35" s="270"/>
      <c r="C35" s="271"/>
      <c r="D35" s="269"/>
      <c r="E35" s="273" t="s">
        <v>525</v>
      </c>
      <c r="F35" s="269"/>
      <c r="G35" s="269" t="s">
        <v>526</v>
      </c>
      <c r="H35" s="269"/>
      <c r="I35" s="269"/>
      <c r="J35" s="269"/>
      <c r="K35" s="267"/>
    </row>
    <row r="36" ht="15" customHeight="1">
      <c r="B36" s="270"/>
      <c r="C36" s="271"/>
      <c r="D36" s="269"/>
      <c r="E36" s="273" t="s">
        <v>52</v>
      </c>
      <c r="F36" s="269"/>
      <c r="G36" s="269" t="s">
        <v>527</v>
      </c>
      <c r="H36" s="269"/>
      <c r="I36" s="269"/>
      <c r="J36" s="269"/>
      <c r="K36" s="267"/>
    </row>
    <row r="37" ht="15" customHeight="1">
      <c r="B37" s="270"/>
      <c r="C37" s="271"/>
      <c r="D37" s="269"/>
      <c r="E37" s="273" t="s">
        <v>104</v>
      </c>
      <c r="F37" s="269"/>
      <c r="G37" s="269" t="s">
        <v>528</v>
      </c>
      <c r="H37" s="269"/>
      <c r="I37" s="269"/>
      <c r="J37" s="269"/>
      <c r="K37" s="267"/>
    </row>
    <row r="38" ht="15" customHeight="1">
      <c r="B38" s="270"/>
      <c r="C38" s="271"/>
      <c r="D38" s="269"/>
      <c r="E38" s="273" t="s">
        <v>105</v>
      </c>
      <c r="F38" s="269"/>
      <c r="G38" s="269" t="s">
        <v>529</v>
      </c>
      <c r="H38" s="269"/>
      <c r="I38" s="269"/>
      <c r="J38" s="269"/>
      <c r="K38" s="267"/>
    </row>
    <row r="39" ht="15" customHeight="1">
      <c r="B39" s="270"/>
      <c r="C39" s="271"/>
      <c r="D39" s="269"/>
      <c r="E39" s="273" t="s">
        <v>106</v>
      </c>
      <c r="F39" s="269"/>
      <c r="G39" s="269" t="s">
        <v>530</v>
      </c>
      <c r="H39" s="269"/>
      <c r="I39" s="269"/>
      <c r="J39" s="269"/>
      <c r="K39" s="267"/>
    </row>
    <row r="40" ht="15" customHeight="1">
      <c r="B40" s="270"/>
      <c r="C40" s="271"/>
      <c r="D40" s="269"/>
      <c r="E40" s="273" t="s">
        <v>531</v>
      </c>
      <c r="F40" s="269"/>
      <c r="G40" s="269" t="s">
        <v>532</v>
      </c>
      <c r="H40" s="269"/>
      <c r="I40" s="269"/>
      <c r="J40" s="269"/>
      <c r="K40" s="267"/>
    </row>
    <row r="41" ht="15" customHeight="1">
      <c r="B41" s="270"/>
      <c r="C41" s="271"/>
      <c r="D41" s="269"/>
      <c r="E41" s="273"/>
      <c r="F41" s="269"/>
      <c r="G41" s="269" t="s">
        <v>533</v>
      </c>
      <c r="H41" s="269"/>
      <c r="I41" s="269"/>
      <c r="J41" s="269"/>
      <c r="K41" s="267"/>
    </row>
    <row r="42" ht="15" customHeight="1">
      <c r="B42" s="270"/>
      <c r="C42" s="271"/>
      <c r="D42" s="269"/>
      <c r="E42" s="273" t="s">
        <v>534</v>
      </c>
      <c r="F42" s="269"/>
      <c r="G42" s="269" t="s">
        <v>535</v>
      </c>
      <c r="H42" s="269"/>
      <c r="I42" s="269"/>
      <c r="J42" s="269"/>
      <c r="K42" s="267"/>
    </row>
    <row r="43" ht="15" customHeight="1">
      <c r="B43" s="270"/>
      <c r="C43" s="271"/>
      <c r="D43" s="269"/>
      <c r="E43" s="273" t="s">
        <v>108</v>
      </c>
      <c r="F43" s="269"/>
      <c r="G43" s="269" t="s">
        <v>536</v>
      </c>
      <c r="H43" s="269"/>
      <c r="I43" s="269"/>
      <c r="J43" s="269"/>
      <c r="K43" s="267"/>
    </row>
    <row r="44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ht="15" customHeight="1">
      <c r="B45" s="270"/>
      <c r="C45" s="271"/>
      <c r="D45" s="269" t="s">
        <v>537</v>
      </c>
      <c r="E45" s="269"/>
      <c r="F45" s="269"/>
      <c r="G45" s="269"/>
      <c r="H45" s="269"/>
      <c r="I45" s="269"/>
      <c r="J45" s="269"/>
      <c r="K45" s="267"/>
    </row>
    <row r="46" ht="15" customHeight="1">
      <c r="B46" s="270"/>
      <c r="C46" s="271"/>
      <c r="D46" s="271"/>
      <c r="E46" s="269" t="s">
        <v>538</v>
      </c>
      <c r="F46" s="269"/>
      <c r="G46" s="269"/>
      <c r="H46" s="269"/>
      <c r="I46" s="269"/>
      <c r="J46" s="269"/>
      <c r="K46" s="267"/>
    </row>
    <row r="47" ht="15" customHeight="1">
      <c r="B47" s="270"/>
      <c r="C47" s="271"/>
      <c r="D47" s="271"/>
      <c r="E47" s="269" t="s">
        <v>539</v>
      </c>
      <c r="F47" s="269"/>
      <c r="G47" s="269"/>
      <c r="H47" s="269"/>
      <c r="I47" s="269"/>
      <c r="J47" s="269"/>
      <c r="K47" s="267"/>
    </row>
    <row r="48" ht="15" customHeight="1">
      <c r="B48" s="270"/>
      <c r="C48" s="271"/>
      <c r="D48" s="271"/>
      <c r="E48" s="269" t="s">
        <v>540</v>
      </c>
      <c r="F48" s="269"/>
      <c r="G48" s="269"/>
      <c r="H48" s="269"/>
      <c r="I48" s="269"/>
      <c r="J48" s="269"/>
      <c r="K48" s="267"/>
    </row>
    <row r="49" ht="15" customHeight="1">
      <c r="B49" s="270"/>
      <c r="C49" s="271"/>
      <c r="D49" s="269" t="s">
        <v>541</v>
      </c>
      <c r="E49" s="269"/>
      <c r="F49" s="269"/>
      <c r="G49" s="269"/>
      <c r="H49" s="269"/>
      <c r="I49" s="269"/>
      <c r="J49" s="269"/>
      <c r="K49" s="267"/>
    </row>
    <row r="50" ht="25.5" customHeight="1">
      <c r="B50" s="265"/>
      <c r="C50" s="266" t="s">
        <v>542</v>
      </c>
      <c r="D50" s="266"/>
      <c r="E50" s="266"/>
      <c r="F50" s="266"/>
      <c r="G50" s="266"/>
      <c r="H50" s="266"/>
      <c r="I50" s="266"/>
      <c r="J50" s="266"/>
      <c r="K50" s="267"/>
    </row>
    <row r="5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ht="15" customHeight="1">
      <c r="B52" s="265"/>
      <c r="C52" s="269" t="s">
        <v>543</v>
      </c>
      <c r="D52" s="269"/>
      <c r="E52" s="269"/>
      <c r="F52" s="269"/>
      <c r="G52" s="269"/>
      <c r="H52" s="269"/>
      <c r="I52" s="269"/>
      <c r="J52" s="269"/>
      <c r="K52" s="267"/>
    </row>
    <row r="53" ht="15" customHeight="1">
      <c r="B53" s="265"/>
      <c r="C53" s="269" t="s">
        <v>544</v>
      </c>
      <c r="D53" s="269"/>
      <c r="E53" s="269"/>
      <c r="F53" s="269"/>
      <c r="G53" s="269"/>
      <c r="H53" s="269"/>
      <c r="I53" s="269"/>
      <c r="J53" s="269"/>
      <c r="K53" s="267"/>
    </row>
    <row r="54" ht="12.75" customHeight="1">
      <c r="B54" s="265"/>
      <c r="C54" s="269"/>
      <c r="D54" s="269"/>
      <c r="E54" s="269"/>
      <c r="F54" s="269"/>
      <c r="G54" s="269"/>
      <c r="H54" s="269"/>
      <c r="I54" s="269"/>
      <c r="J54" s="269"/>
      <c r="K54" s="267"/>
    </row>
    <row r="55" ht="15" customHeight="1">
      <c r="B55" s="265"/>
      <c r="C55" s="269" t="s">
        <v>545</v>
      </c>
      <c r="D55" s="269"/>
      <c r="E55" s="269"/>
      <c r="F55" s="269"/>
      <c r="G55" s="269"/>
      <c r="H55" s="269"/>
      <c r="I55" s="269"/>
      <c r="J55" s="269"/>
      <c r="K55" s="267"/>
    </row>
    <row r="56" ht="15" customHeight="1">
      <c r="B56" s="265"/>
      <c r="C56" s="271"/>
      <c r="D56" s="269" t="s">
        <v>546</v>
      </c>
      <c r="E56" s="269"/>
      <c r="F56" s="269"/>
      <c r="G56" s="269"/>
      <c r="H56" s="269"/>
      <c r="I56" s="269"/>
      <c r="J56" s="269"/>
      <c r="K56" s="267"/>
    </row>
    <row r="57" ht="15" customHeight="1">
      <c r="B57" s="265"/>
      <c r="C57" s="271"/>
      <c r="D57" s="269" t="s">
        <v>547</v>
      </c>
      <c r="E57" s="269"/>
      <c r="F57" s="269"/>
      <c r="G57" s="269"/>
      <c r="H57" s="269"/>
      <c r="I57" s="269"/>
      <c r="J57" s="269"/>
      <c r="K57" s="267"/>
    </row>
    <row r="58" ht="15" customHeight="1">
      <c r="B58" s="265"/>
      <c r="C58" s="271"/>
      <c r="D58" s="269" t="s">
        <v>548</v>
      </c>
      <c r="E58" s="269"/>
      <c r="F58" s="269"/>
      <c r="G58" s="269"/>
      <c r="H58" s="269"/>
      <c r="I58" s="269"/>
      <c r="J58" s="269"/>
      <c r="K58" s="267"/>
    </row>
    <row r="59" ht="15" customHeight="1">
      <c r="B59" s="265"/>
      <c r="C59" s="271"/>
      <c r="D59" s="269" t="s">
        <v>549</v>
      </c>
      <c r="E59" s="269"/>
      <c r="F59" s="269"/>
      <c r="G59" s="269"/>
      <c r="H59" s="269"/>
      <c r="I59" s="269"/>
      <c r="J59" s="269"/>
      <c r="K59" s="267"/>
    </row>
    <row r="60" ht="15" customHeight="1">
      <c r="B60" s="265"/>
      <c r="C60" s="271"/>
      <c r="D60" s="274" t="s">
        <v>550</v>
      </c>
      <c r="E60" s="274"/>
      <c r="F60" s="274"/>
      <c r="G60" s="274"/>
      <c r="H60" s="274"/>
      <c r="I60" s="274"/>
      <c r="J60" s="274"/>
      <c r="K60" s="267"/>
    </row>
    <row r="61" ht="15" customHeight="1">
      <c r="B61" s="265"/>
      <c r="C61" s="271"/>
      <c r="D61" s="269" t="s">
        <v>551</v>
      </c>
      <c r="E61" s="269"/>
      <c r="F61" s="269"/>
      <c r="G61" s="269"/>
      <c r="H61" s="269"/>
      <c r="I61" s="269"/>
      <c r="J61" s="269"/>
      <c r="K61" s="267"/>
    </row>
    <row r="62" ht="12.75" customHeight="1">
      <c r="B62" s="265"/>
      <c r="C62" s="271"/>
      <c r="D62" s="271"/>
      <c r="E62" s="275"/>
      <c r="F62" s="271"/>
      <c r="G62" s="271"/>
      <c r="H62" s="271"/>
      <c r="I62" s="271"/>
      <c r="J62" s="271"/>
      <c r="K62" s="267"/>
    </row>
    <row r="63" ht="15" customHeight="1">
      <c r="B63" s="265"/>
      <c r="C63" s="271"/>
      <c r="D63" s="269" t="s">
        <v>552</v>
      </c>
      <c r="E63" s="269"/>
      <c r="F63" s="269"/>
      <c r="G63" s="269"/>
      <c r="H63" s="269"/>
      <c r="I63" s="269"/>
      <c r="J63" s="269"/>
      <c r="K63" s="267"/>
    </row>
    <row r="64" ht="15" customHeight="1">
      <c r="B64" s="265"/>
      <c r="C64" s="271"/>
      <c r="D64" s="274" t="s">
        <v>553</v>
      </c>
      <c r="E64" s="274"/>
      <c r="F64" s="274"/>
      <c r="G64" s="274"/>
      <c r="H64" s="274"/>
      <c r="I64" s="274"/>
      <c r="J64" s="274"/>
      <c r="K64" s="267"/>
    </row>
    <row r="65" ht="15" customHeight="1">
      <c r="B65" s="265"/>
      <c r="C65" s="271"/>
      <c r="D65" s="269" t="s">
        <v>554</v>
      </c>
      <c r="E65" s="269"/>
      <c r="F65" s="269"/>
      <c r="G65" s="269"/>
      <c r="H65" s="269"/>
      <c r="I65" s="269"/>
      <c r="J65" s="269"/>
      <c r="K65" s="267"/>
    </row>
    <row r="66" ht="15" customHeight="1">
      <c r="B66" s="265"/>
      <c r="C66" s="271"/>
      <c r="D66" s="269" t="s">
        <v>555</v>
      </c>
      <c r="E66" s="269"/>
      <c r="F66" s="269"/>
      <c r="G66" s="269"/>
      <c r="H66" s="269"/>
      <c r="I66" s="269"/>
      <c r="J66" s="269"/>
      <c r="K66" s="267"/>
    </row>
    <row r="67" ht="15" customHeight="1">
      <c r="B67" s="265"/>
      <c r="C67" s="271"/>
      <c r="D67" s="269" t="s">
        <v>556</v>
      </c>
      <c r="E67" s="269"/>
      <c r="F67" s="269"/>
      <c r="G67" s="269"/>
      <c r="H67" s="269"/>
      <c r="I67" s="269"/>
      <c r="J67" s="269"/>
      <c r="K67" s="267"/>
    </row>
    <row r="68" ht="15" customHeight="1">
      <c r="B68" s="265"/>
      <c r="C68" s="271"/>
      <c r="D68" s="269" t="s">
        <v>557</v>
      </c>
      <c r="E68" s="269"/>
      <c r="F68" s="269"/>
      <c r="G68" s="269"/>
      <c r="H68" s="269"/>
      <c r="I68" s="269"/>
      <c r="J68" s="269"/>
      <c r="K68" s="267"/>
    </row>
    <row r="69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ht="45" customHeight="1">
      <c r="B73" s="284"/>
      <c r="C73" s="285" t="s">
        <v>92</v>
      </c>
      <c r="D73" s="285"/>
      <c r="E73" s="285"/>
      <c r="F73" s="285"/>
      <c r="G73" s="285"/>
      <c r="H73" s="285"/>
      <c r="I73" s="285"/>
      <c r="J73" s="285"/>
      <c r="K73" s="286"/>
    </row>
    <row r="74" ht="17.25" customHeight="1">
      <c r="B74" s="284"/>
      <c r="C74" s="287" t="s">
        <v>558</v>
      </c>
      <c r="D74" s="287"/>
      <c r="E74" s="287"/>
      <c r="F74" s="287" t="s">
        <v>559</v>
      </c>
      <c r="G74" s="288"/>
      <c r="H74" s="287" t="s">
        <v>104</v>
      </c>
      <c r="I74" s="287" t="s">
        <v>56</v>
      </c>
      <c r="J74" s="287" t="s">
        <v>560</v>
      </c>
      <c r="K74" s="286"/>
    </row>
    <row r="75" ht="17.25" customHeight="1">
      <c r="B75" s="284"/>
      <c r="C75" s="289" t="s">
        <v>561</v>
      </c>
      <c r="D75" s="289"/>
      <c r="E75" s="289"/>
      <c r="F75" s="290" t="s">
        <v>562</v>
      </c>
      <c r="G75" s="291"/>
      <c r="H75" s="289"/>
      <c r="I75" s="289"/>
      <c r="J75" s="289" t="s">
        <v>563</v>
      </c>
      <c r="K75" s="286"/>
    </row>
    <row r="76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ht="15" customHeight="1">
      <c r="B77" s="284"/>
      <c r="C77" s="273" t="s">
        <v>52</v>
      </c>
      <c r="D77" s="292"/>
      <c r="E77" s="292"/>
      <c r="F77" s="294" t="s">
        <v>564</v>
      </c>
      <c r="G77" s="293"/>
      <c r="H77" s="273" t="s">
        <v>565</v>
      </c>
      <c r="I77" s="273" t="s">
        <v>566</v>
      </c>
      <c r="J77" s="273">
        <v>20</v>
      </c>
      <c r="K77" s="286"/>
    </row>
    <row r="78" ht="15" customHeight="1">
      <c r="B78" s="284"/>
      <c r="C78" s="273" t="s">
        <v>567</v>
      </c>
      <c r="D78" s="273"/>
      <c r="E78" s="273"/>
      <c r="F78" s="294" t="s">
        <v>564</v>
      </c>
      <c r="G78" s="293"/>
      <c r="H78" s="273" t="s">
        <v>568</v>
      </c>
      <c r="I78" s="273" t="s">
        <v>566</v>
      </c>
      <c r="J78" s="273">
        <v>120</v>
      </c>
      <c r="K78" s="286"/>
    </row>
    <row r="79" ht="15" customHeight="1">
      <c r="B79" s="295"/>
      <c r="C79" s="273" t="s">
        <v>569</v>
      </c>
      <c r="D79" s="273"/>
      <c r="E79" s="273"/>
      <c r="F79" s="294" t="s">
        <v>570</v>
      </c>
      <c r="G79" s="293"/>
      <c r="H79" s="273" t="s">
        <v>571</v>
      </c>
      <c r="I79" s="273" t="s">
        <v>566</v>
      </c>
      <c r="J79" s="273">
        <v>50</v>
      </c>
      <c r="K79" s="286"/>
    </row>
    <row r="80" ht="15" customHeight="1">
      <c r="B80" s="295"/>
      <c r="C80" s="273" t="s">
        <v>572</v>
      </c>
      <c r="D80" s="273"/>
      <c r="E80" s="273"/>
      <c r="F80" s="294" t="s">
        <v>564</v>
      </c>
      <c r="G80" s="293"/>
      <c r="H80" s="273" t="s">
        <v>573</v>
      </c>
      <c r="I80" s="273" t="s">
        <v>574</v>
      </c>
      <c r="J80" s="273"/>
      <c r="K80" s="286"/>
    </row>
    <row r="81" ht="15" customHeight="1">
      <c r="B81" s="295"/>
      <c r="C81" s="296" t="s">
        <v>575</v>
      </c>
      <c r="D81" s="296"/>
      <c r="E81" s="296"/>
      <c r="F81" s="297" t="s">
        <v>570</v>
      </c>
      <c r="G81" s="296"/>
      <c r="H81" s="296" t="s">
        <v>576</v>
      </c>
      <c r="I81" s="296" t="s">
        <v>566</v>
      </c>
      <c r="J81" s="296">
        <v>15</v>
      </c>
      <c r="K81" s="286"/>
    </row>
    <row r="82" ht="15" customHeight="1">
      <c r="B82" s="295"/>
      <c r="C82" s="296" t="s">
        <v>577</v>
      </c>
      <c r="D82" s="296"/>
      <c r="E82" s="296"/>
      <c r="F82" s="297" t="s">
        <v>570</v>
      </c>
      <c r="G82" s="296"/>
      <c r="H82" s="296" t="s">
        <v>578</v>
      </c>
      <c r="I82" s="296" t="s">
        <v>566</v>
      </c>
      <c r="J82" s="296">
        <v>15</v>
      </c>
      <c r="K82" s="286"/>
    </row>
    <row r="83" ht="15" customHeight="1">
      <c r="B83" s="295"/>
      <c r="C83" s="296" t="s">
        <v>579</v>
      </c>
      <c r="D83" s="296"/>
      <c r="E83" s="296"/>
      <c r="F83" s="297" t="s">
        <v>570</v>
      </c>
      <c r="G83" s="296"/>
      <c r="H83" s="296" t="s">
        <v>580</v>
      </c>
      <c r="I83" s="296" t="s">
        <v>566</v>
      </c>
      <c r="J83" s="296">
        <v>20</v>
      </c>
      <c r="K83" s="286"/>
    </row>
    <row r="84" ht="15" customHeight="1">
      <c r="B84" s="295"/>
      <c r="C84" s="296" t="s">
        <v>581</v>
      </c>
      <c r="D84" s="296"/>
      <c r="E84" s="296"/>
      <c r="F84" s="297" t="s">
        <v>570</v>
      </c>
      <c r="G84" s="296"/>
      <c r="H84" s="296" t="s">
        <v>582</v>
      </c>
      <c r="I84" s="296" t="s">
        <v>566</v>
      </c>
      <c r="J84" s="296">
        <v>20</v>
      </c>
      <c r="K84" s="286"/>
    </row>
    <row r="85" ht="15" customHeight="1">
      <c r="B85" s="295"/>
      <c r="C85" s="273" t="s">
        <v>583</v>
      </c>
      <c r="D85" s="273"/>
      <c r="E85" s="273"/>
      <c r="F85" s="294" t="s">
        <v>570</v>
      </c>
      <c r="G85" s="293"/>
      <c r="H85" s="273" t="s">
        <v>584</v>
      </c>
      <c r="I85" s="273" t="s">
        <v>566</v>
      </c>
      <c r="J85" s="273">
        <v>50</v>
      </c>
      <c r="K85" s="286"/>
    </row>
    <row r="86" ht="15" customHeight="1">
      <c r="B86" s="295"/>
      <c r="C86" s="273" t="s">
        <v>585</v>
      </c>
      <c r="D86" s="273"/>
      <c r="E86" s="273"/>
      <c r="F86" s="294" t="s">
        <v>570</v>
      </c>
      <c r="G86" s="293"/>
      <c r="H86" s="273" t="s">
        <v>586</v>
      </c>
      <c r="I86" s="273" t="s">
        <v>566</v>
      </c>
      <c r="J86" s="273">
        <v>20</v>
      </c>
      <c r="K86" s="286"/>
    </row>
    <row r="87" ht="15" customHeight="1">
      <c r="B87" s="295"/>
      <c r="C87" s="273" t="s">
        <v>587</v>
      </c>
      <c r="D87" s="273"/>
      <c r="E87" s="273"/>
      <c r="F87" s="294" t="s">
        <v>570</v>
      </c>
      <c r="G87" s="293"/>
      <c r="H87" s="273" t="s">
        <v>588</v>
      </c>
      <c r="I87" s="273" t="s">
        <v>566</v>
      </c>
      <c r="J87" s="273">
        <v>20</v>
      </c>
      <c r="K87" s="286"/>
    </row>
    <row r="88" ht="15" customHeight="1">
      <c r="B88" s="295"/>
      <c r="C88" s="273" t="s">
        <v>589</v>
      </c>
      <c r="D88" s="273"/>
      <c r="E88" s="273"/>
      <c r="F88" s="294" t="s">
        <v>570</v>
      </c>
      <c r="G88" s="293"/>
      <c r="H88" s="273" t="s">
        <v>590</v>
      </c>
      <c r="I88" s="273" t="s">
        <v>566</v>
      </c>
      <c r="J88" s="273">
        <v>50</v>
      </c>
      <c r="K88" s="286"/>
    </row>
    <row r="89" ht="15" customHeight="1">
      <c r="B89" s="295"/>
      <c r="C89" s="273" t="s">
        <v>591</v>
      </c>
      <c r="D89" s="273"/>
      <c r="E89" s="273"/>
      <c r="F89" s="294" t="s">
        <v>570</v>
      </c>
      <c r="G89" s="293"/>
      <c r="H89" s="273" t="s">
        <v>591</v>
      </c>
      <c r="I89" s="273" t="s">
        <v>566</v>
      </c>
      <c r="J89" s="273">
        <v>50</v>
      </c>
      <c r="K89" s="286"/>
    </row>
    <row r="90" ht="15" customHeight="1">
      <c r="B90" s="295"/>
      <c r="C90" s="273" t="s">
        <v>109</v>
      </c>
      <c r="D90" s="273"/>
      <c r="E90" s="273"/>
      <c r="F90" s="294" t="s">
        <v>570</v>
      </c>
      <c r="G90" s="293"/>
      <c r="H90" s="273" t="s">
        <v>592</v>
      </c>
      <c r="I90" s="273" t="s">
        <v>566</v>
      </c>
      <c r="J90" s="273">
        <v>255</v>
      </c>
      <c r="K90" s="286"/>
    </row>
    <row r="91" ht="15" customHeight="1">
      <c r="B91" s="295"/>
      <c r="C91" s="273" t="s">
        <v>593</v>
      </c>
      <c r="D91" s="273"/>
      <c r="E91" s="273"/>
      <c r="F91" s="294" t="s">
        <v>564</v>
      </c>
      <c r="G91" s="293"/>
      <c r="H91" s="273" t="s">
        <v>594</v>
      </c>
      <c r="I91" s="273" t="s">
        <v>595</v>
      </c>
      <c r="J91" s="273"/>
      <c r="K91" s="286"/>
    </row>
    <row r="92" ht="15" customHeight="1">
      <c r="B92" s="295"/>
      <c r="C92" s="273" t="s">
        <v>596</v>
      </c>
      <c r="D92" s="273"/>
      <c r="E92" s="273"/>
      <c r="F92" s="294" t="s">
        <v>564</v>
      </c>
      <c r="G92" s="293"/>
      <c r="H92" s="273" t="s">
        <v>597</v>
      </c>
      <c r="I92" s="273" t="s">
        <v>598</v>
      </c>
      <c r="J92" s="273"/>
      <c r="K92" s="286"/>
    </row>
    <row r="93" ht="15" customHeight="1">
      <c r="B93" s="295"/>
      <c r="C93" s="273" t="s">
        <v>599</v>
      </c>
      <c r="D93" s="273"/>
      <c r="E93" s="273"/>
      <c r="F93" s="294" t="s">
        <v>564</v>
      </c>
      <c r="G93" s="293"/>
      <c r="H93" s="273" t="s">
        <v>599</v>
      </c>
      <c r="I93" s="273" t="s">
        <v>598</v>
      </c>
      <c r="J93" s="273"/>
      <c r="K93" s="286"/>
    </row>
    <row r="94" ht="15" customHeight="1">
      <c r="B94" s="295"/>
      <c r="C94" s="273" t="s">
        <v>37</v>
      </c>
      <c r="D94" s="273"/>
      <c r="E94" s="273"/>
      <c r="F94" s="294" t="s">
        <v>564</v>
      </c>
      <c r="G94" s="293"/>
      <c r="H94" s="273" t="s">
        <v>600</v>
      </c>
      <c r="I94" s="273" t="s">
        <v>598</v>
      </c>
      <c r="J94" s="273"/>
      <c r="K94" s="286"/>
    </row>
    <row r="95" ht="15" customHeight="1">
      <c r="B95" s="295"/>
      <c r="C95" s="273" t="s">
        <v>47</v>
      </c>
      <c r="D95" s="273"/>
      <c r="E95" s="273"/>
      <c r="F95" s="294" t="s">
        <v>564</v>
      </c>
      <c r="G95" s="293"/>
      <c r="H95" s="273" t="s">
        <v>601</v>
      </c>
      <c r="I95" s="273" t="s">
        <v>598</v>
      </c>
      <c r="J95" s="273"/>
      <c r="K95" s="286"/>
    </row>
    <row r="96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ht="45" customHeight="1">
      <c r="B100" s="284"/>
      <c r="C100" s="285" t="s">
        <v>602</v>
      </c>
      <c r="D100" s="285"/>
      <c r="E100" s="285"/>
      <c r="F100" s="285"/>
      <c r="G100" s="285"/>
      <c r="H100" s="285"/>
      <c r="I100" s="285"/>
      <c r="J100" s="285"/>
      <c r="K100" s="286"/>
    </row>
    <row r="101" ht="17.25" customHeight="1">
      <c r="B101" s="284"/>
      <c r="C101" s="287" t="s">
        <v>558</v>
      </c>
      <c r="D101" s="287"/>
      <c r="E101" s="287"/>
      <c r="F101" s="287" t="s">
        <v>559</v>
      </c>
      <c r="G101" s="288"/>
      <c r="H101" s="287" t="s">
        <v>104</v>
      </c>
      <c r="I101" s="287" t="s">
        <v>56</v>
      </c>
      <c r="J101" s="287" t="s">
        <v>560</v>
      </c>
      <c r="K101" s="286"/>
    </row>
    <row r="102" ht="17.25" customHeight="1">
      <c r="B102" s="284"/>
      <c r="C102" s="289" t="s">
        <v>561</v>
      </c>
      <c r="D102" s="289"/>
      <c r="E102" s="289"/>
      <c r="F102" s="290" t="s">
        <v>562</v>
      </c>
      <c r="G102" s="291"/>
      <c r="H102" s="289"/>
      <c r="I102" s="289"/>
      <c r="J102" s="289" t="s">
        <v>563</v>
      </c>
      <c r="K102" s="286"/>
    </row>
    <row r="103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ht="15" customHeight="1">
      <c r="B104" s="284"/>
      <c r="C104" s="273" t="s">
        <v>52</v>
      </c>
      <c r="D104" s="292"/>
      <c r="E104" s="292"/>
      <c r="F104" s="294" t="s">
        <v>564</v>
      </c>
      <c r="G104" s="303"/>
      <c r="H104" s="273" t="s">
        <v>603</v>
      </c>
      <c r="I104" s="273" t="s">
        <v>566</v>
      </c>
      <c r="J104" s="273">
        <v>20</v>
      </c>
      <c r="K104" s="286"/>
    </row>
    <row r="105" ht="15" customHeight="1">
      <c r="B105" s="284"/>
      <c r="C105" s="273" t="s">
        <v>567</v>
      </c>
      <c r="D105" s="273"/>
      <c r="E105" s="273"/>
      <c r="F105" s="294" t="s">
        <v>564</v>
      </c>
      <c r="G105" s="273"/>
      <c r="H105" s="273" t="s">
        <v>603</v>
      </c>
      <c r="I105" s="273" t="s">
        <v>566</v>
      </c>
      <c r="J105" s="273">
        <v>120</v>
      </c>
      <c r="K105" s="286"/>
    </row>
    <row r="106" ht="15" customHeight="1">
      <c r="B106" s="295"/>
      <c r="C106" s="273" t="s">
        <v>569</v>
      </c>
      <c r="D106" s="273"/>
      <c r="E106" s="273"/>
      <c r="F106" s="294" t="s">
        <v>570</v>
      </c>
      <c r="G106" s="273"/>
      <c r="H106" s="273" t="s">
        <v>603</v>
      </c>
      <c r="I106" s="273" t="s">
        <v>566</v>
      </c>
      <c r="J106" s="273">
        <v>50</v>
      </c>
      <c r="K106" s="286"/>
    </row>
    <row r="107" ht="15" customHeight="1">
      <c r="B107" s="295"/>
      <c r="C107" s="273" t="s">
        <v>572</v>
      </c>
      <c r="D107" s="273"/>
      <c r="E107" s="273"/>
      <c r="F107" s="294" t="s">
        <v>564</v>
      </c>
      <c r="G107" s="273"/>
      <c r="H107" s="273" t="s">
        <v>603</v>
      </c>
      <c r="I107" s="273" t="s">
        <v>574</v>
      </c>
      <c r="J107" s="273"/>
      <c r="K107" s="286"/>
    </row>
    <row r="108" ht="15" customHeight="1">
      <c r="B108" s="295"/>
      <c r="C108" s="273" t="s">
        <v>583</v>
      </c>
      <c r="D108" s="273"/>
      <c r="E108" s="273"/>
      <c r="F108" s="294" t="s">
        <v>570</v>
      </c>
      <c r="G108" s="273"/>
      <c r="H108" s="273" t="s">
        <v>603</v>
      </c>
      <c r="I108" s="273" t="s">
        <v>566</v>
      </c>
      <c r="J108" s="273">
        <v>50</v>
      </c>
      <c r="K108" s="286"/>
    </row>
    <row r="109" ht="15" customHeight="1">
      <c r="B109" s="295"/>
      <c r="C109" s="273" t="s">
        <v>591</v>
      </c>
      <c r="D109" s="273"/>
      <c r="E109" s="273"/>
      <c r="F109" s="294" t="s">
        <v>570</v>
      </c>
      <c r="G109" s="273"/>
      <c r="H109" s="273" t="s">
        <v>603</v>
      </c>
      <c r="I109" s="273" t="s">
        <v>566</v>
      </c>
      <c r="J109" s="273">
        <v>50</v>
      </c>
      <c r="K109" s="286"/>
    </row>
    <row r="110" ht="15" customHeight="1">
      <c r="B110" s="295"/>
      <c r="C110" s="273" t="s">
        <v>589</v>
      </c>
      <c r="D110" s="273"/>
      <c r="E110" s="273"/>
      <c r="F110" s="294" t="s">
        <v>570</v>
      </c>
      <c r="G110" s="273"/>
      <c r="H110" s="273" t="s">
        <v>603</v>
      </c>
      <c r="I110" s="273" t="s">
        <v>566</v>
      </c>
      <c r="J110" s="273">
        <v>50</v>
      </c>
      <c r="K110" s="286"/>
    </row>
    <row r="111" ht="15" customHeight="1">
      <c r="B111" s="295"/>
      <c r="C111" s="273" t="s">
        <v>52</v>
      </c>
      <c r="D111" s="273"/>
      <c r="E111" s="273"/>
      <c r="F111" s="294" t="s">
        <v>564</v>
      </c>
      <c r="G111" s="273"/>
      <c r="H111" s="273" t="s">
        <v>604</v>
      </c>
      <c r="I111" s="273" t="s">
        <v>566</v>
      </c>
      <c r="J111" s="273">
        <v>20</v>
      </c>
      <c r="K111" s="286"/>
    </row>
    <row r="112" ht="15" customHeight="1">
      <c r="B112" s="295"/>
      <c r="C112" s="273" t="s">
        <v>605</v>
      </c>
      <c r="D112" s="273"/>
      <c r="E112" s="273"/>
      <c r="F112" s="294" t="s">
        <v>564</v>
      </c>
      <c r="G112" s="273"/>
      <c r="H112" s="273" t="s">
        <v>606</v>
      </c>
      <c r="I112" s="273" t="s">
        <v>566</v>
      </c>
      <c r="J112" s="273">
        <v>120</v>
      </c>
      <c r="K112" s="286"/>
    </row>
    <row r="113" ht="15" customHeight="1">
      <c r="B113" s="295"/>
      <c r="C113" s="273" t="s">
        <v>37</v>
      </c>
      <c r="D113" s="273"/>
      <c r="E113" s="273"/>
      <c r="F113" s="294" t="s">
        <v>564</v>
      </c>
      <c r="G113" s="273"/>
      <c r="H113" s="273" t="s">
        <v>607</v>
      </c>
      <c r="I113" s="273" t="s">
        <v>598</v>
      </c>
      <c r="J113" s="273"/>
      <c r="K113" s="286"/>
    </row>
    <row r="114" ht="15" customHeight="1">
      <c r="B114" s="295"/>
      <c r="C114" s="273" t="s">
        <v>47</v>
      </c>
      <c r="D114" s="273"/>
      <c r="E114" s="273"/>
      <c r="F114" s="294" t="s">
        <v>564</v>
      </c>
      <c r="G114" s="273"/>
      <c r="H114" s="273" t="s">
        <v>608</v>
      </c>
      <c r="I114" s="273" t="s">
        <v>598</v>
      </c>
      <c r="J114" s="273"/>
      <c r="K114" s="286"/>
    </row>
    <row r="115" ht="15" customHeight="1">
      <c r="B115" s="295"/>
      <c r="C115" s="273" t="s">
        <v>56</v>
      </c>
      <c r="D115" s="273"/>
      <c r="E115" s="273"/>
      <c r="F115" s="294" t="s">
        <v>564</v>
      </c>
      <c r="G115" s="273"/>
      <c r="H115" s="273" t="s">
        <v>609</v>
      </c>
      <c r="I115" s="273" t="s">
        <v>610</v>
      </c>
      <c r="J115" s="273"/>
      <c r="K115" s="286"/>
    </row>
    <row r="116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ht="18.75" customHeight="1">
      <c r="B117" s="305"/>
      <c r="C117" s="269"/>
      <c r="D117" s="269"/>
      <c r="E117" s="269"/>
      <c r="F117" s="306"/>
      <c r="G117" s="269"/>
      <c r="H117" s="269"/>
      <c r="I117" s="269"/>
      <c r="J117" s="269"/>
      <c r="K117" s="305"/>
    </row>
    <row r="118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ht="45" customHeight="1">
      <c r="B120" s="310"/>
      <c r="C120" s="263" t="s">
        <v>611</v>
      </c>
      <c r="D120" s="263"/>
      <c r="E120" s="263"/>
      <c r="F120" s="263"/>
      <c r="G120" s="263"/>
      <c r="H120" s="263"/>
      <c r="I120" s="263"/>
      <c r="J120" s="263"/>
      <c r="K120" s="311"/>
    </row>
    <row r="121" ht="17.25" customHeight="1">
      <c r="B121" s="312"/>
      <c r="C121" s="287" t="s">
        <v>558</v>
      </c>
      <c r="D121" s="287"/>
      <c r="E121" s="287"/>
      <c r="F121" s="287" t="s">
        <v>559</v>
      </c>
      <c r="G121" s="288"/>
      <c r="H121" s="287" t="s">
        <v>104</v>
      </c>
      <c r="I121" s="287" t="s">
        <v>56</v>
      </c>
      <c r="J121" s="287" t="s">
        <v>560</v>
      </c>
      <c r="K121" s="313"/>
    </row>
    <row r="122" ht="17.25" customHeight="1">
      <c r="B122" s="312"/>
      <c r="C122" s="289" t="s">
        <v>561</v>
      </c>
      <c r="D122" s="289"/>
      <c r="E122" s="289"/>
      <c r="F122" s="290" t="s">
        <v>562</v>
      </c>
      <c r="G122" s="291"/>
      <c r="H122" s="289"/>
      <c r="I122" s="289"/>
      <c r="J122" s="289" t="s">
        <v>563</v>
      </c>
      <c r="K122" s="313"/>
    </row>
    <row r="123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ht="15" customHeight="1">
      <c r="B124" s="314"/>
      <c r="C124" s="273" t="s">
        <v>567</v>
      </c>
      <c r="D124" s="292"/>
      <c r="E124" s="292"/>
      <c r="F124" s="294" t="s">
        <v>564</v>
      </c>
      <c r="G124" s="273"/>
      <c r="H124" s="273" t="s">
        <v>603</v>
      </c>
      <c r="I124" s="273" t="s">
        <v>566</v>
      </c>
      <c r="J124" s="273">
        <v>120</v>
      </c>
      <c r="K124" s="316"/>
    </row>
    <row r="125" ht="15" customHeight="1">
      <c r="B125" s="314"/>
      <c r="C125" s="273" t="s">
        <v>612</v>
      </c>
      <c r="D125" s="273"/>
      <c r="E125" s="273"/>
      <c r="F125" s="294" t="s">
        <v>564</v>
      </c>
      <c r="G125" s="273"/>
      <c r="H125" s="273" t="s">
        <v>613</v>
      </c>
      <c r="I125" s="273" t="s">
        <v>566</v>
      </c>
      <c r="J125" s="273" t="s">
        <v>614</v>
      </c>
      <c r="K125" s="316"/>
    </row>
    <row r="126" ht="15" customHeight="1">
      <c r="B126" s="314"/>
      <c r="C126" s="273" t="s">
        <v>513</v>
      </c>
      <c r="D126" s="273"/>
      <c r="E126" s="273"/>
      <c r="F126" s="294" t="s">
        <v>564</v>
      </c>
      <c r="G126" s="273"/>
      <c r="H126" s="273" t="s">
        <v>615</v>
      </c>
      <c r="I126" s="273" t="s">
        <v>566</v>
      </c>
      <c r="J126" s="273" t="s">
        <v>614</v>
      </c>
      <c r="K126" s="316"/>
    </row>
    <row r="127" ht="15" customHeight="1">
      <c r="B127" s="314"/>
      <c r="C127" s="273" t="s">
        <v>575</v>
      </c>
      <c r="D127" s="273"/>
      <c r="E127" s="273"/>
      <c r="F127" s="294" t="s">
        <v>570</v>
      </c>
      <c r="G127" s="273"/>
      <c r="H127" s="273" t="s">
        <v>576</v>
      </c>
      <c r="I127" s="273" t="s">
        <v>566</v>
      </c>
      <c r="J127" s="273">
        <v>15</v>
      </c>
      <c r="K127" s="316"/>
    </row>
    <row r="128" ht="15" customHeight="1">
      <c r="B128" s="314"/>
      <c r="C128" s="296" t="s">
        <v>577</v>
      </c>
      <c r="D128" s="296"/>
      <c r="E128" s="296"/>
      <c r="F128" s="297" t="s">
        <v>570</v>
      </c>
      <c r="G128" s="296"/>
      <c r="H128" s="296" t="s">
        <v>578</v>
      </c>
      <c r="I128" s="296" t="s">
        <v>566</v>
      </c>
      <c r="J128" s="296">
        <v>15</v>
      </c>
      <c r="K128" s="316"/>
    </row>
    <row r="129" ht="15" customHeight="1">
      <c r="B129" s="314"/>
      <c r="C129" s="296" t="s">
        <v>579</v>
      </c>
      <c r="D129" s="296"/>
      <c r="E129" s="296"/>
      <c r="F129" s="297" t="s">
        <v>570</v>
      </c>
      <c r="G129" s="296"/>
      <c r="H129" s="296" t="s">
        <v>580</v>
      </c>
      <c r="I129" s="296" t="s">
        <v>566</v>
      </c>
      <c r="J129" s="296">
        <v>20</v>
      </c>
      <c r="K129" s="316"/>
    </row>
    <row r="130" ht="15" customHeight="1">
      <c r="B130" s="314"/>
      <c r="C130" s="296" t="s">
        <v>581</v>
      </c>
      <c r="D130" s="296"/>
      <c r="E130" s="296"/>
      <c r="F130" s="297" t="s">
        <v>570</v>
      </c>
      <c r="G130" s="296"/>
      <c r="H130" s="296" t="s">
        <v>582</v>
      </c>
      <c r="I130" s="296" t="s">
        <v>566</v>
      </c>
      <c r="J130" s="296">
        <v>20</v>
      </c>
      <c r="K130" s="316"/>
    </row>
    <row r="131" ht="15" customHeight="1">
      <c r="B131" s="314"/>
      <c r="C131" s="273" t="s">
        <v>569</v>
      </c>
      <c r="D131" s="273"/>
      <c r="E131" s="273"/>
      <c r="F131" s="294" t="s">
        <v>570</v>
      </c>
      <c r="G131" s="273"/>
      <c r="H131" s="273" t="s">
        <v>603</v>
      </c>
      <c r="I131" s="273" t="s">
        <v>566</v>
      </c>
      <c r="J131" s="273">
        <v>50</v>
      </c>
      <c r="K131" s="316"/>
    </row>
    <row r="132" ht="15" customHeight="1">
      <c r="B132" s="314"/>
      <c r="C132" s="273" t="s">
        <v>583</v>
      </c>
      <c r="D132" s="273"/>
      <c r="E132" s="273"/>
      <c r="F132" s="294" t="s">
        <v>570</v>
      </c>
      <c r="G132" s="273"/>
      <c r="H132" s="273" t="s">
        <v>603</v>
      </c>
      <c r="I132" s="273" t="s">
        <v>566</v>
      </c>
      <c r="J132" s="273">
        <v>50</v>
      </c>
      <c r="K132" s="316"/>
    </row>
    <row r="133" ht="15" customHeight="1">
      <c r="B133" s="314"/>
      <c r="C133" s="273" t="s">
        <v>589</v>
      </c>
      <c r="D133" s="273"/>
      <c r="E133" s="273"/>
      <c r="F133" s="294" t="s">
        <v>570</v>
      </c>
      <c r="G133" s="273"/>
      <c r="H133" s="273" t="s">
        <v>603</v>
      </c>
      <c r="I133" s="273" t="s">
        <v>566</v>
      </c>
      <c r="J133" s="273">
        <v>50</v>
      </c>
      <c r="K133" s="316"/>
    </row>
    <row r="134" ht="15" customHeight="1">
      <c r="B134" s="314"/>
      <c r="C134" s="273" t="s">
        <v>591</v>
      </c>
      <c r="D134" s="273"/>
      <c r="E134" s="273"/>
      <c r="F134" s="294" t="s">
        <v>570</v>
      </c>
      <c r="G134" s="273"/>
      <c r="H134" s="273" t="s">
        <v>603</v>
      </c>
      <c r="I134" s="273" t="s">
        <v>566</v>
      </c>
      <c r="J134" s="273">
        <v>50</v>
      </c>
      <c r="K134" s="316"/>
    </row>
    <row r="135" ht="15" customHeight="1">
      <c r="B135" s="314"/>
      <c r="C135" s="273" t="s">
        <v>109</v>
      </c>
      <c r="D135" s="273"/>
      <c r="E135" s="273"/>
      <c r="F135" s="294" t="s">
        <v>570</v>
      </c>
      <c r="G135" s="273"/>
      <c r="H135" s="273" t="s">
        <v>616</v>
      </c>
      <c r="I135" s="273" t="s">
        <v>566</v>
      </c>
      <c r="J135" s="273">
        <v>255</v>
      </c>
      <c r="K135" s="316"/>
    </row>
    <row r="136" ht="15" customHeight="1">
      <c r="B136" s="314"/>
      <c r="C136" s="273" t="s">
        <v>593</v>
      </c>
      <c r="D136" s="273"/>
      <c r="E136" s="273"/>
      <c r="F136" s="294" t="s">
        <v>564</v>
      </c>
      <c r="G136" s="273"/>
      <c r="H136" s="273" t="s">
        <v>617</v>
      </c>
      <c r="I136" s="273" t="s">
        <v>595</v>
      </c>
      <c r="J136" s="273"/>
      <c r="K136" s="316"/>
    </row>
    <row r="137" ht="15" customHeight="1">
      <c r="B137" s="314"/>
      <c r="C137" s="273" t="s">
        <v>596</v>
      </c>
      <c r="D137" s="273"/>
      <c r="E137" s="273"/>
      <c r="F137" s="294" t="s">
        <v>564</v>
      </c>
      <c r="G137" s="273"/>
      <c r="H137" s="273" t="s">
        <v>618</v>
      </c>
      <c r="I137" s="273" t="s">
        <v>598</v>
      </c>
      <c r="J137" s="273"/>
      <c r="K137" s="316"/>
    </row>
    <row r="138" ht="15" customHeight="1">
      <c r="B138" s="314"/>
      <c r="C138" s="273" t="s">
        <v>599</v>
      </c>
      <c r="D138" s="273"/>
      <c r="E138" s="273"/>
      <c r="F138" s="294" t="s">
        <v>564</v>
      </c>
      <c r="G138" s="273"/>
      <c r="H138" s="273" t="s">
        <v>599</v>
      </c>
      <c r="I138" s="273" t="s">
        <v>598</v>
      </c>
      <c r="J138" s="273"/>
      <c r="K138" s="316"/>
    </row>
    <row r="139" ht="15" customHeight="1">
      <c r="B139" s="314"/>
      <c r="C139" s="273" t="s">
        <v>37</v>
      </c>
      <c r="D139" s="273"/>
      <c r="E139" s="273"/>
      <c r="F139" s="294" t="s">
        <v>564</v>
      </c>
      <c r="G139" s="273"/>
      <c r="H139" s="273" t="s">
        <v>619</v>
      </c>
      <c r="I139" s="273" t="s">
        <v>598</v>
      </c>
      <c r="J139" s="273"/>
      <c r="K139" s="316"/>
    </row>
    <row r="140" ht="15" customHeight="1">
      <c r="B140" s="314"/>
      <c r="C140" s="273" t="s">
        <v>620</v>
      </c>
      <c r="D140" s="273"/>
      <c r="E140" s="273"/>
      <c r="F140" s="294" t="s">
        <v>564</v>
      </c>
      <c r="G140" s="273"/>
      <c r="H140" s="273" t="s">
        <v>621</v>
      </c>
      <c r="I140" s="273" t="s">
        <v>598</v>
      </c>
      <c r="J140" s="273"/>
      <c r="K140" s="316"/>
    </row>
    <row r="14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ht="18.75" customHeight="1">
      <c r="B142" s="269"/>
      <c r="C142" s="269"/>
      <c r="D142" s="269"/>
      <c r="E142" s="269"/>
      <c r="F142" s="306"/>
      <c r="G142" s="269"/>
      <c r="H142" s="269"/>
      <c r="I142" s="269"/>
      <c r="J142" s="269"/>
      <c r="K142" s="269"/>
    </row>
    <row r="143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ht="45" customHeight="1">
      <c r="B145" s="284"/>
      <c r="C145" s="285" t="s">
        <v>622</v>
      </c>
      <c r="D145" s="285"/>
      <c r="E145" s="285"/>
      <c r="F145" s="285"/>
      <c r="G145" s="285"/>
      <c r="H145" s="285"/>
      <c r="I145" s="285"/>
      <c r="J145" s="285"/>
      <c r="K145" s="286"/>
    </row>
    <row r="146" ht="17.25" customHeight="1">
      <c r="B146" s="284"/>
      <c r="C146" s="287" t="s">
        <v>558</v>
      </c>
      <c r="D146" s="287"/>
      <c r="E146" s="287"/>
      <c r="F146" s="287" t="s">
        <v>559</v>
      </c>
      <c r="G146" s="288"/>
      <c r="H146" s="287" t="s">
        <v>104</v>
      </c>
      <c r="I146" s="287" t="s">
        <v>56</v>
      </c>
      <c r="J146" s="287" t="s">
        <v>560</v>
      </c>
      <c r="K146" s="286"/>
    </row>
    <row r="147" ht="17.25" customHeight="1">
      <c r="B147" s="284"/>
      <c r="C147" s="289" t="s">
        <v>561</v>
      </c>
      <c r="D147" s="289"/>
      <c r="E147" s="289"/>
      <c r="F147" s="290" t="s">
        <v>562</v>
      </c>
      <c r="G147" s="291"/>
      <c r="H147" s="289"/>
      <c r="I147" s="289"/>
      <c r="J147" s="289" t="s">
        <v>563</v>
      </c>
      <c r="K147" s="286"/>
    </row>
    <row r="148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ht="15" customHeight="1">
      <c r="B149" s="295"/>
      <c r="C149" s="320" t="s">
        <v>567</v>
      </c>
      <c r="D149" s="273"/>
      <c r="E149" s="273"/>
      <c r="F149" s="321" t="s">
        <v>564</v>
      </c>
      <c r="G149" s="273"/>
      <c r="H149" s="320" t="s">
        <v>603</v>
      </c>
      <c r="I149" s="320" t="s">
        <v>566</v>
      </c>
      <c r="J149" s="320">
        <v>120</v>
      </c>
      <c r="K149" s="316"/>
    </row>
    <row r="150" ht="15" customHeight="1">
      <c r="B150" s="295"/>
      <c r="C150" s="320" t="s">
        <v>612</v>
      </c>
      <c r="D150" s="273"/>
      <c r="E150" s="273"/>
      <c r="F150" s="321" t="s">
        <v>564</v>
      </c>
      <c r="G150" s="273"/>
      <c r="H150" s="320" t="s">
        <v>623</v>
      </c>
      <c r="I150" s="320" t="s">
        <v>566</v>
      </c>
      <c r="J150" s="320" t="s">
        <v>614</v>
      </c>
      <c r="K150" s="316"/>
    </row>
    <row r="151" ht="15" customHeight="1">
      <c r="B151" s="295"/>
      <c r="C151" s="320" t="s">
        <v>513</v>
      </c>
      <c r="D151" s="273"/>
      <c r="E151" s="273"/>
      <c r="F151" s="321" t="s">
        <v>564</v>
      </c>
      <c r="G151" s="273"/>
      <c r="H151" s="320" t="s">
        <v>624</v>
      </c>
      <c r="I151" s="320" t="s">
        <v>566</v>
      </c>
      <c r="J151" s="320" t="s">
        <v>614</v>
      </c>
      <c r="K151" s="316"/>
    </row>
    <row r="152" ht="15" customHeight="1">
      <c r="B152" s="295"/>
      <c r="C152" s="320" t="s">
        <v>569</v>
      </c>
      <c r="D152" s="273"/>
      <c r="E152" s="273"/>
      <c r="F152" s="321" t="s">
        <v>570</v>
      </c>
      <c r="G152" s="273"/>
      <c r="H152" s="320" t="s">
        <v>603</v>
      </c>
      <c r="I152" s="320" t="s">
        <v>566</v>
      </c>
      <c r="J152" s="320">
        <v>50</v>
      </c>
      <c r="K152" s="316"/>
    </row>
    <row r="153" ht="15" customHeight="1">
      <c r="B153" s="295"/>
      <c r="C153" s="320" t="s">
        <v>572</v>
      </c>
      <c r="D153" s="273"/>
      <c r="E153" s="273"/>
      <c r="F153" s="321" t="s">
        <v>564</v>
      </c>
      <c r="G153" s="273"/>
      <c r="H153" s="320" t="s">
        <v>603</v>
      </c>
      <c r="I153" s="320" t="s">
        <v>574</v>
      </c>
      <c r="J153" s="320"/>
      <c r="K153" s="316"/>
    </row>
    <row r="154" ht="15" customHeight="1">
      <c r="B154" s="295"/>
      <c r="C154" s="320" t="s">
        <v>583</v>
      </c>
      <c r="D154" s="273"/>
      <c r="E154" s="273"/>
      <c r="F154" s="321" t="s">
        <v>570</v>
      </c>
      <c r="G154" s="273"/>
      <c r="H154" s="320" t="s">
        <v>603</v>
      </c>
      <c r="I154" s="320" t="s">
        <v>566</v>
      </c>
      <c r="J154" s="320">
        <v>50</v>
      </c>
      <c r="K154" s="316"/>
    </row>
    <row r="155" ht="15" customHeight="1">
      <c r="B155" s="295"/>
      <c r="C155" s="320" t="s">
        <v>591</v>
      </c>
      <c r="D155" s="273"/>
      <c r="E155" s="273"/>
      <c r="F155" s="321" t="s">
        <v>570</v>
      </c>
      <c r="G155" s="273"/>
      <c r="H155" s="320" t="s">
        <v>603</v>
      </c>
      <c r="I155" s="320" t="s">
        <v>566</v>
      </c>
      <c r="J155" s="320">
        <v>50</v>
      </c>
      <c r="K155" s="316"/>
    </row>
    <row r="156" ht="15" customHeight="1">
      <c r="B156" s="295"/>
      <c r="C156" s="320" t="s">
        <v>589</v>
      </c>
      <c r="D156" s="273"/>
      <c r="E156" s="273"/>
      <c r="F156" s="321" t="s">
        <v>570</v>
      </c>
      <c r="G156" s="273"/>
      <c r="H156" s="320" t="s">
        <v>603</v>
      </c>
      <c r="I156" s="320" t="s">
        <v>566</v>
      </c>
      <c r="J156" s="320">
        <v>50</v>
      </c>
      <c r="K156" s="316"/>
    </row>
    <row r="157" ht="15" customHeight="1">
      <c r="B157" s="295"/>
      <c r="C157" s="320" t="s">
        <v>98</v>
      </c>
      <c r="D157" s="273"/>
      <c r="E157" s="273"/>
      <c r="F157" s="321" t="s">
        <v>564</v>
      </c>
      <c r="G157" s="273"/>
      <c r="H157" s="320" t="s">
        <v>625</v>
      </c>
      <c r="I157" s="320" t="s">
        <v>566</v>
      </c>
      <c r="J157" s="320" t="s">
        <v>626</v>
      </c>
      <c r="K157" s="316"/>
    </row>
    <row r="158" ht="15" customHeight="1">
      <c r="B158" s="295"/>
      <c r="C158" s="320" t="s">
        <v>627</v>
      </c>
      <c r="D158" s="273"/>
      <c r="E158" s="273"/>
      <c r="F158" s="321" t="s">
        <v>564</v>
      </c>
      <c r="G158" s="273"/>
      <c r="H158" s="320" t="s">
        <v>628</v>
      </c>
      <c r="I158" s="320" t="s">
        <v>598</v>
      </c>
      <c r="J158" s="320"/>
      <c r="K158" s="316"/>
    </row>
    <row r="159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ht="18.75" customHeight="1">
      <c r="B160" s="269"/>
      <c r="C160" s="273"/>
      <c r="D160" s="273"/>
      <c r="E160" s="273"/>
      <c r="F160" s="294"/>
      <c r="G160" s="273"/>
      <c r="H160" s="273"/>
      <c r="I160" s="273"/>
      <c r="J160" s="273"/>
      <c r="K160" s="269"/>
    </row>
    <row r="16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ht="45" customHeight="1">
      <c r="B163" s="262"/>
      <c r="C163" s="263" t="s">
        <v>629</v>
      </c>
      <c r="D163" s="263"/>
      <c r="E163" s="263"/>
      <c r="F163" s="263"/>
      <c r="G163" s="263"/>
      <c r="H163" s="263"/>
      <c r="I163" s="263"/>
      <c r="J163" s="263"/>
      <c r="K163" s="264"/>
    </row>
    <row r="164" ht="17.25" customHeight="1">
      <c r="B164" s="262"/>
      <c r="C164" s="287" t="s">
        <v>558</v>
      </c>
      <c r="D164" s="287"/>
      <c r="E164" s="287"/>
      <c r="F164" s="287" t="s">
        <v>559</v>
      </c>
      <c r="G164" s="324"/>
      <c r="H164" s="325" t="s">
        <v>104</v>
      </c>
      <c r="I164" s="325" t="s">
        <v>56</v>
      </c>
      <c r="J164" s="287" t="s">
        <v>560</v>
      </c>
      <c r="K164" s="264"/>
    </row>
    <row r="165" ht="17.25" customHeight="1">
      <c r="B165" s="265"/>
      <c r="C165" s="289" t="s">
        <v>561</v>
      </c>
      <c r="D165" s="289"/>
      <c r="E165" s="289"/>
      <c r="F165" s="290" t="s">
        <v>562</v>
      </c>
      <c r="G165" s="326"/>
      <c r="H165" s="327"/>
      <c r="I165" s="327"/>
      <c r="J165" s="289" t="s">
        <v>563</v>
      </c>
      <c r="K165" s="267"/>
    </row>
    <row r="166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ht="15" customHeight="1">
      <c r="B167" s="295"/>
      <c r="C167" s="273" t="s">
        <v>567</v>
      </c>
      <c r="D167" s="273"/>
      <c r="E167" s="273"/>
      <c r="F167" s="294" t="s">
        <v>564</v>
      </c>
      <c r="G167" s="273"/>
      <c r="H167" s="273" t="s">
        <v>603</v>
      </c>
      <c r="I167" s="273" t="s">
        <v>566</v>
      </c>
      <c r="J167" s="273">
        <v>120</v>
      </c>
      <c r="K167" s="316"/>
    </row>
    <row r="168" ht="15" customHeight="1">
      <c r="B168" s="295"/>
      <c r="C168" s="273" t="s">
        <v>612</v>
      </c>
      <c r="D168" s="273"/>
      <c r="E168" s="273"/>
      <c r="F168" s="294" t="s">
        <v>564</v>
      </c>
      <c r="G168" s="273"/>
      <c r="H168" s="273" t="s">
        <v>613</v>
      </c>
      <c r="I168" s="273" t="s">
        <v>566</v>
      </c>
      <c r="J168" s="273" t="s">
        <v>614</v>
      </c>
      <c r="K168" s="316"/>
    </row>
    <row r="169" ht="15" customHeight="1">
      <c r="B169" s="295"/>
      <c r="C169" s="273" t="s">
        <v>513</v>
      </c>
      <c r="D169" s="273"/>
      <c r="E169" s="273"/>
      <c r="F169" s="294" t="s">
        <v>564</v>
      </c>
      <c r="G169" s="273"/>
      <c r="H169" s="273" t="s">
        <v>630</v>
      </c>
      <c r="I169" s="273" t="s">
        <v>566</v>
      </c>
      <c r="J169" s="273" t="s">
        <v>614</v>
      </c>
      <c r="K169" s="316"/>
    </row>
    <row r="170" ht="15" customHeight="1">
      <c r="B170" s="295"/>
      <c r="C170" s="273" t="s">
        <v>569</v>
      </c>
      <c r="D170" s="273"/>
      <c r="E170" s="273"/>
      <c r="F170" s="294" t="s">
        <v>570</v>
      </c>
      <c r="G170" s="273"/>
      <c r="H170" s="273" t="s">
        <v>630</v>
      </c>
      <c r="I170" s="273" t="s">
        <v>566</v>
      </c>
      <c r="J170" s="273">
        <v>50</v>
      </c>
      <c r="K170" s="316"/>
    </row>
    <row r="171" ht="15" customHeight="1">
      <c r="B171" s="295"/>
      <c r="C171" s="273" t="s">
        <v>572</v>
      </c>
      <c r="D171" s="273"/>
      <c r="E171" s="273"/>
      <c r="F171" s="294" t="s">
        <v>564</v>
      </c>
      <c r="G171" s="273"/>
      <c r="H171" s="273" t="s">
        <v>630</v>
      </c>
      <c r="I171" s="273" t="s">
        <v>574</v>
      </c>
      <c r="J171" s="273"/>
      <c r="K171" s="316"/>
    </row>
    <row r="172" ht="15" customHeight="1">
      <c r="B172" s="295"/>
      <c r="C172" s="273" t="s">
        <v>583</v>
      </c>
      <c r="D172" s="273"/>
      <c r="E172" s="273"/>
      <c r="F172" s="294" t="s">
        <v>570</v>
      </c>
      <c r="G172" s="273"/>
      <c r="H172" s="273" t="s">
        <v>630</v>
      </c>
      <c r="I172" s="273" t="s">
        <v>566</v>
      </c>
      <c r="J172" s="273">
        <v>50</v>
      </c>
      <c r="K172" s="316"/>
    </row>
    <row r="173" ht="15" customHeight="1">
      <c r="B173" s="295"/>
      <c r="C173" s="273" t="s">
        <v>591</v>
      </c>
      <c r="D173" s="273"/>
      <c r="E173" s="273"/>
      <c r="F173" s="294" t="s">
        <v>570</v>
      </c>
      <c r="G173" s="273"/>
      <c r="H173" s="273" t="s">
        <v>630</v>
      </c>
      <c r="I173" s="273" t="s">
        <v>566</v>
      </c>
      <c r="J173" s="273">
        <v>50</v>
      </c>
      <c r="K173" s="316"/>
    </row>
    <row r="174" ht="15" customHeight="1">
      <c r="B174" s="295"/>
      <c r="C174" s="273" t="s">
        <v>589</v>
      </c>
      <c r="D174" s="273"/>
      <c r="E174" s="273"/>
      <c r="F174" s="294" t="s">
        <v>570</v>
      </c>
      <c r="G174" s="273"/>
      <c r="H174" s="273" t="s">
        <v>630</v>
      </c>
      <c r="I174" s="273" t="s">
        <v>566</v>
      </c>
      <c r="J174" s="273">
        <v>50</v>
      </c>
      <c r="K174" s="316"/>
    </row>
    <row r="175" ht="15" customHeight="1">
      <c r="B175" s="295"/>
      <c r="C175" s="273" t="s">
        <v>103</v>
      </c>
      <c r="D175" s="273"/>
      <c r="E175" s="273"/>
      <c r="F175" s="294" t="s">
        <v>564</v>
      </c>
      <c r="G175" s="273"/>
      <c r="H175" s="273" t="s">
        <v>631</v>
      </c>
      <c r="I175" s="273" t="s">
        <v>632</v>
      </c>
      <c r="J175" s="273"/>
      <c r="K175" s="316"/>
    </row>
    <row r="176" ht="15" customHeight="1">
      <c r="B176" s="295"/>
      <c r="C176" s="273" t="s">
        <v>56</v>
      </c>
      <c r="D176" s="273"/>
      <c r="E176" s="273"/>
      <c r="F176" s="294" t="s">
        <v>564</v>
      </c>
      <c r="G176" s="273"/>
      <c r="H176" s="273" t="s">
        <v>633</v>
      </c>
      <c r="I176" s="273" t="s">
        <v>634</v>
      </c>
      <c r="J176" s="273">
        <v>1</v>
      </c>
      <c r="K176" s="316"/>
    </row>
    <row r="177" ht="15" customHeight="1">
      <c r="B177" s="295"/>
      <c r="C177" s="273" t="s">
        <v>52</v>
      </c>
      <c r="D177" s="273"/>
      <c r="E177" s="273"/>
      <c r="F177" s="294" t="s">
        <v>564</v>
      </c>
      <c r="G177" s="273"/>
      <c r="H177" s="273" t="s">
        <v>635</v>
      </c>
      <c r="I177" s="273" t="s">
        <v>566</v>
      </c>
      <c r="J177" s="273">
        <v>20</v>
      </c>
      <c r="K177" s="316"/>
    </row>
    <row r="178" ht="15" customHeight="1">
      <c r="B178" s="295"/>
      <c r="C178" s="273" t="s">
        <v>104</v>
      </c>
      <c r="D178" s="273"/>
      <c r="E178" s="273"/>
      <c r="F178" s="294" t="s">
        <v>564</v>
      </c>
      <c r="G178" s="273"/>
      <c r="H178" s="273" t="s">
        <v>636</v>
      </c>
      <c r="I178" s="273" t="s">
        <v>566</v>
      </c>
      <c r="J178" s="273">
        <v>255</v>
      </c>
      <c r="K178" s="316"/>
    </row>
    <row r="179" ht="15" customHeight="1">
      <c r="B179" s="295"/>
      <c r="C179" s="273" t="s">
        <v>105</v>
      </c>
      <c r="D179" s="273"/>
      <c r="E179" s="273"/>
      <c r="F179" s="294" t="s">
        <v>564</v>
      </c>
      <c r="G179" s="273"/>
      <c r="H179" s="273" t="s">
        <v>529</v>
      </c>
      <c r="I179" s="273" t="s">
        <v>566</v>
      </c>
      <c r="J179" s="273">
        <v>10</v>
      </c>
      <c r="K179" s="316"/>
    </row>
    <row r="180" ht="15" customHeight="1">
      <c r="B180" s="295"/>
      <c r="C180" s="273" t="s">
        <v>106</v>
      </c>
      <c r="D180" s="273"/>
      <c r="E180" s="273"/>
      <c r="F180" s="294" t="s">
        <v>564</v>
      </c>
      <c r="G180" s="273"/>
      <c r="H180" s="273" t="s">
        <v>637</v>
      </c>
      <c r="I180" s="273" t="s">
        <v>598</v>
      </c>
      <c r="J180" s="273"/>
      <c r="K180" s="316"/>
    </row>
    <row r="181" ht="15" customHeight="1">
      <c r="B181" s="295"/>
      <c r="C181" s="273" t="s">
        <v>638</v>
      </c>
      <c r="D181" s="273"/>
      <c r="E181" s="273"/>
      <c r="F181" s="294" t="s">
        <v>564</v>
      </c>
      <c r="G181" s="273"/>
      <c r="H181" s="273" t="s">
        <v>639</v>
      </c>
      <c r="I181" s="273" t="s">
        <v>598</v>
      </c>
      <c r="J181" s="273"/>
      <c r="K181" s="316"/>
    </row>
    <row r="182" ht="15" customHeight="1">
      <c r="B182" s="295"/>
      <c r="C182" s="273" t="s">
        <v>627</v>
      </c>
      <c r="D182" s="273"/>
      <c r="E182" s="273"/>
      <c r="F182" s="294" t="s">
        <v>564</v>
      </c>
      <c r="G182" s="273"/>
      <c r="H182" s="273" t="s">
        <v>640</v>
      </c>
      <c r="I182" s="273" t="s">
        <v>598</v>
      </c>
      <c r="J182" s="273"/>
      <c r="K182" s="316"/>
    </row>
    <row r="183" ht="15" customHeight="1">
      <c r="B183" s="295"/>
      <c r="C183" s="273" t="s">
        <v>108</v>
      </c>
      <c r="D183" s="273"/>
      <c r="E183" s="273"/>
      <c r="F183" s="294" t="s">
        <v>570</v>
      </c>
      <c r="G183" s="273"/>
      <c r="H183" s="273" t="s">
        <v>641</v>
      </c>
      <c r="I183" s="273" t="s">
        <v>566</v>
      </c>
      <c r="J183" s="273">
        <v>50</v>
      </c>
      <c r="K183" s="316"/>
    </row>
    <row r="184" ht="15" customHeight="1">
      <c r="B184" s="295"/>
      <c r="C184" s="273" t="s">
        <v>642</v>
      </c>
      <c r="D184" s="273"/>
      <c r="E184" s="273"/>
      <c r="F184" s="294" t="s">
        <v>570</v>
      </c>
      <c r="G184" s="273"/>
      <c r="H184" s="273" t="s">
        <v>643</v>
      </c>
      <c r="I184" s="273" t="s">
        <v>644</v>
      </c>
      <c r="J184" s="273"/>
      <c r="K184" s="316"/>
    </row>
    <row r="185" ht="15" customHeight="1">
      <c r="B185" s="295"/>
      <c r="C185" s="273" t="s">
        <v>645</v>
      </c>
      <c r="D185" s="273"/>
      <c r="E185" s="273"/>
      <c r="F185" s="294" t="s">
        <v>570</v>
      </c>
      <c r="G185" s="273"/>
      <c r="H185" s="273" t="s">
        <v>646</v>
      </c>
      <c r="I185" s="273" t="s">
        <v>644</v>
      </c>
      <c r="J185" s="273"/>
      <c r="K185" s="316"/>
    </row>
    <row r="186" ht="15" customHeight="1">
      <c r="B186" s="295"/>
      <c r="C186" s="273" t="s">
        <v>647</v>
      </c>
      <c r="D186" s="273"/>
      <c r="E186" s="273"/>
      <c r="F186" s="294" t="s">
        <v>570</v>
      </c>
      <c r="G186" s="273"/>
      <c r="H186" s="273" t="s">
        <v>648</v>
      </c>
      <c r="I186" s="273" t="s">
        <v>644</v>
      </c>
      <c r="J186" s="273"/>
      <c r="K186" s="316"/>
    </row>
    <row r="187" ht="15" customHeight="1">
      <c r="B187" s="295"/>
      <c r="C187" s="328" t="s">
        <v>649</v>
      </c>
      <c r="D187" s="273"/>
      <c r="E187" s="273"/>
      <c r="F187" s="294" t="s">
        <v>570</v>
      </c>
      <c r="G187" s="273"/>
      <c r="H187" s="273" t="s">
        <v>650</v>
      </c>
      <c r="I187" s="273" t="s">
        <v>651</v>
      </c>
      <c r="J187" s="329" t="s">
        <v>652</v>
      </c>
      <c r="K187" s="316"/>
    </row>
    <row r="188" ht="15" customHeight="1">
      <c r="B188" s="295"/>
      <c r="C188" s="279" t="s">
        <v>41</v>
      </c>
      <c r="D188" s="273"/>
      <c r="E188" s="273"/>
      <c r="F188" s="294" t="s">
        <v>564</v>
      </c>
      <c r="G188" s="273"/>
      <c r="H188" s="269" t="s">
        <v>653</v>
      </c>
      <c r="I188" s="273" t="s">
        <v>654</v>
      </c>
      <c r="J188" s="273"/>
      <c r="K188" s="316"/>
    </row>
    <row r="189" ht="15" customHeight="1">
      <c r="B189" s="295"/>
      <c r="C189" s="279" t="s">
        <v>655</v>
      </c>
      <c r="D189" s="273"/>
      <c r="E189" s="273"/>
      <c r="F189" s="294" t="s">
        <v>564</v>
      </c>
      <c r="G189" s="273"/>
      <c r="H189" s="273" t="s">
        <v>656</v>
      </c>
      <c r="I189" s="273" t="s">
        <v>598</v>
      </c>
      <c r="J189" s="273"/>
      <c r="K189" s="316"/>
    </row>
    <row r="190" ht="15" customHeight="1">
      <c r="B190" s="295"/>
      <c r="C190" s="279" t="s">
        <v>657</v>
      </c>
      <c r="D190" s="273"/>
      <c r="E190" s="273"/>
      <c r="F190" s="294" t="s">
        <v>564</v>
      </c>
      <c r="G190" s="273"/>
      <c r="H190" s="273" t="s">
        <v>658</v>
      </c>
      <c r="I190" s="273" t="s">
        <v>598</v>
      </c>
      <c r="J190" s="273"/>
      <c r="K190" s="316"/>
    </row>
    <row r="191" ht="15" customHeight="1">
      <c r="B191" s="295"/>
      <c r="C191" s="279" t="s">
        <v>659</v>
      </c>
      <c r="D191" s="273"/>
      <c r="E191" s="273"/>
      <c r="F191" s="294" t="s">
        <v>570</v>
      </c>
      <c r="G191" s="273"/>
      <c r="H191" s="273" t="s">
        <v>660</v>
      </c>
      <c r="I191" s="273" t="s">
        <v>598</v>
      </c>
      <c r="J191" s="273"/>
      <c r="K191" s="316"/>
    </row>
    <row r="192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ht="18.75" customHeight="1">
      <c r="B193" s="269"/>
      <c r="C193" s="273"/>
      <c r="D193" s="273"/>
      <c r="E193" s="273"/>
      <c r="F193" s="294"/>
      <c r="G193" s="273"/>
      <c r="H193" s="273"/>
      <c r="I193" s="273"/>
      <c r="J193" s="273"/>
      <c r="K193" s="269"/>
    </row>
    <row r="194" ht="18.75" customHeight="1">
      <c r="B194" s="269"/>
      <c r="C194" s="273"/>
      <c r="D194" s="273"/>
      <c r="E194" s="273"/>
      <c r="F194" s="294"/>
      <c r="G194" s="273"/>
      <c r="H194" s="273"/>
      <c r="I194" s="273"/>
      <c r="J194" s="273"/>
      <c r="K194" s="269"/>
    </row>
    <row r="195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ht="21">
      <c r="B197" s="262"/>
      <c r="C197" s="263" t="s">
        <v>661</v>
      </c>
      <c r="D197" s="263"/>
      <c r="E197" s="263"/>
      <c r="F197" s="263"/>
      <c r="G197" s="263"/>
      <c r="H197" s="263"/>
      <c r="I197" s="263"/>
      <c r="J197" s="263"/>
      <c r="K197" s="264"/>
    </row>
    <row r="198" ht="25.5" customHeight="1">
      <c r="B198" s="262"/>
      <c r="C198" s="331" t="s">
        <v>662</v>
      </c>
      <c r="D198" s="331"/>
      <c r="E198" s="331"/>
      <c r="F198" s="331" t="s">
        <v>663</v>
      </c>
      <c r="G198" s="332"/>
      <c r="H198" s="331" t="s">
        <v>664</v>
      </c>
      <c r="I198" s="331"/>
      <c r="J198" s="331"/>
      <c r="K198" s="264"/>
    </row>
    <row r="199" ht="5.25" customHeight="1">
      <c r="B199" s="295"/>
      <c r="C199" s="292"/>
      <c r="D199" s="292"/>
      <c r="E199" s="292"/>
      <c r="F199" s="292"/>
      <c r="G199" s="273"/>
      <c r="H199" s="292"/>
      <c r="I199" s="292"/>
      <c r="J199" s="292"/>
      <c r="K199" s="316"/>
    </row>
    <row r="200" ht="15" customHeight="1">
      <c r="B200" s="295"/>
      <c r="C200" s="273" t="s">
        <v>654</v>
      </c>
      <c r="D200" s="273"/>
      <c r="E200" s="273"/>
      <c r="F200" s="294" t="s">
        <v>42</v>
      </c>
      <c r="G200" s="273"/>
      <c r="H200" s="273" t="s">
        <v>665</v>
      </c>
      <c r="I200" s="273"/>
      <c r="J200" s="273"/>
      <c r="K200" s="316"/>
    </row>
    <row r="201" ht="15" customHeight="1">
      <c r="B201" s="295"/>
      <c r="C201" s="301"/>
      <c r="D201" s="273"/>
      <c r="E201" s="273"/>
      <c r="F201" s="294" t="s">
        <v>43</v>
      </c>
      <c r="G201" s="273"/>
      <c r="H201" s="273" t="s">
        <v>666</v>
      </c>
      <c r="I201" s="273"/>
      <c r="J201" s="273"/>
      <c r="K201" s="316"/>
    </row>
    <row r="202" ht="15" customHeight="1">
      <c r="B202" s="295"/>
      <c r="C202" s="301"/>
      <c r="D202" s="273"/>
      <c r="E202" s="273"/>
      <c r="F202" s="294" t="s">
        <v>46</v>
      </c>
      <c r="G202" s="273"/>
      <c r="H202" s="273" t="s">
        <v>667</v>
      </c>
      <c r="I202" s="273"/>
      <c r="J202" s="273"/>
      <c r="K202" s="316"/>
    </row>
    <row r="203" ht="15" customHeight="1">
      <c r="B203" s="295"/>
      <c r="C203" s="273"/>
      <c r="D203" s="273"/>
      <c r="E203" s="273"/>
      <c r="F203" s="294" t="s">
        <v>44</v>
      </c>
      <c r="G203" s="273"/>
      <c r="H203" s="273" t="s">
        <v>668</v>
      </c>
      <c r="I203" s="273"/>
      <c r="J203" s="273"/>
      <c r="K203" s="316"/>
    </row>
    <row r="204" ht="15" customHeight="1">
      <c r="B204" s="295"/>
      <c r="C204" s="273"/>
      <c r="D204" s="273"/>
      <c r="E204" s="273"/>
      <c r="F204" s="294" t="s">
        <v>45</v>
      </c>
      <c r="G204" s="273"/>
      <c r="H204" s="273" t="s">
        <v>669</v>
      </c>
      <c r="I204" s="273"/>
      <c r="J204" s="273"/>
      <c r="K204" s="316"/>
    </row>
    <row r="205" ht="15" customHeight="1">
      <c r="B205" s="295"/>
      <c r="C205" s="273"/>
      <c r="D205" s="273"/>
      <c r="E205" s="273"/>
      <c r="F205" s="294"/>
      <c r="G205" s="273"/>
      <c r="H205" s="273"/>
      <c r="I205" s="273"/>
      <c r="J205" s="273"/>
      <c r="K205" s="316"/>
    </row>
    <row r="206" ht="15" customHeight="1">
      <c r="B206" s="295"/>
      <c r="C206" s="273" t="s">
        <v>610</v>
      </c>
      <c r="D206" s="273"/>
      <c r="E206" s="273"/>
      <c r="F206" s="294" t="s">
        <v>78</v>
      </c>
      <c r="G206" s="273"/>
      <c r="H206" s="273" t="s">
        <v>670</v>
      </c>
      <c r="I206" s="273"/>
      <c r="J206" s="273"/>
      <c r="K206" s="316"/>
    </row>
    <row r="207" ht="15" customHeight="1">
      <c r="B207" s="295"/>
      <c r="C207" s="301"/>
      <c r="D207" s="273"/>
      <c r="E207" s="273"/>
      <c r="F207" s="294" t="s">
        <v>508</v>
      </c>
      <c r="G207" s="273"/>
      <c r="H207" s="273" t="s">
        <v>509</v>
      </c>
      <c r="I207" s="273"/>
      <c r="J207" s="273"/>
      <c r="K207" s="316"/>
    </row>
    <row r="208" ht="15" customHeight="1">
      <c r="B208" s="295"/>
      <c r="C208" s="273"/>
      <c r="D208" s="273"/>
      <c r="E208" s="273"/>
      <c r="F208" s="294" t="s">
        <v>506</v>
      </c>
      <c r="G208" s="273"/>
      <c r="H208" s="273" t="s">
        <v>671</v>
      </c>
      <c r="I208" s="273"/>
      <c r="J208" s="273"/>
      <c r="K208" s="316"/>
    </row>
    <row r="209" ht="15" customHeight="1">
      <c r="B209" s="333"/>
      <c r="C209" s="301"/>
      <c r="D209" s="301"/>
      <c r="E209" s="301"/>
      <c r="F209" s="294" t="s">
        <v>510</v>
      </c>
      <c r="G209" s="279"/>
      <c r="H209" s="320" t="s">
        <v>511</v>
      </c>
      <c r="I209" s="320"/>
      <c r="J209" s="320"/>
      <c r="K209" s="334"/>
    </row>
    <row r="210" ht="15" customHeight="1">
      <c r="B210" s="333"/>
      <c r="C210" s="301"/>
      <c r="D210" s="301"/>
      <c r="E210" s="301"/>
      <c r="F210" s="294" t="s">
        <v>512</v>
      </c>
      <c r="G210" s="279"/>
      <c r="H210" s="320" t="s">
        <v>454</v>
      </c>
      <c r="I210" s="320"/>
      <c r="J210" s="320"/>
      <c r="K210" s="334"/>
    </row>
    <row r="211" ht="15" customHeight="1">
      <c r="B211" s="333"/>
      <c r="C211" s="301"/>
      <c r="D211" s="301"/>
      <c r="E211" s="301"/>
      <c r="F211" s="335"/>
      <c r="G211" s="279"/>
      <c r="H211" s="336"/>
      <c r="I211" s="336"/>
      <c r="J211" s="336"/>
      <c r="K211" s="334"/>
    </row>
    <row r="212" ht="15" customHeight="1">
      <c r="B212" s="333"/>
      <c r="C212" s="273" t="s">
        <v>634</v>
      </c>
      <c r="D212" s="301"/>
      <c r="E212" s="301"/>
      <c r="F212" s="294">
        <v>1</v>
      </c>
      <c r="G212" s="279"/>
      <c r="H212" s="320" t="s">
        <v>672</v>
      </c>
      <c r="I212" s="320"/>
      <c r="J212" s="320"/>
      <c r="K212" s="334"/>
    </row>
    <row r="213" ht="15" customHeight="1">
      <c r="B213" s="333"/>
      <c r="C213" s="301"/>
      <c r="D213" s="301"/>
      <c r="E213" s="301"/>
      <c r="F213" s="294">
        <v>2</v>
      </c>
      <c r="G213" s="279"/>
      <c r="H213" s="320" t="s">
        <v>673</v>
      </c>
      <c r="I213" s="320"/>
      <c r="J213" s="320"/>
      <c r="K213" s="334"/>
    </row>
    <row r="214" ht="15" customHeight="1">
      <c r="B214" s="333"/>
      <c r="C214" s="301"/>
      <c r="D214" s="301"/>
      <c r="E214" s="301"/>
      <c r="F214" s="294">
        <v>3</v>
      </c>
      <c r="G214" s="279"/>
      <c r="H214" s="320" t="s">
        <v>674</v>
      </c>
      <c r="I214" s="320"/>
      <c r="J214" s="320"/>
      <c r="K214" s="334"/>
    </row>
    <row r="215" ht="15" customHeight="1">
      <c r="B215" s="333"/>
      <c r="C215" s="301"/>
      <c r="D215" s="301"/>
      <c r="E215" s="301"/>
      <c r="F215" s="294">
        <v>4</v>
      </c>
      <c r="G215" s="279"/>
      <c r="H215" s="320" t="s">
        <v>675</v>
      </c>
      <c r="I215" s="320"/>
      <c r="J215" s="320"/>
      <c r="K215" s="334"/>
    </row>
    <row r="216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Sobol-HP\Sobol</dc:creator>
  <cp:lastModifiedBy>Sobol-HP\Sobol</cp:lastModifiedBy>
  <dcterms:created xsi:type="dcterms:W3CDTF">2018-07-12T08:40:11Z</dcterms:created>
  <dcterms:modified xsi:type="dcterms:W3CDTF">2018-07-12T08:40:17Z</dcterms:modified>
</cp:coreProperties>
</file>